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35" windowHeight="7320" activeTab="0"/>
  </bookViews>
  <sheets>
    <sheet name="Доходы" sheetId="1" r:id="rId1"/>
  </sheets>
  <definedNames>
    <definedName name="_xlnm._FilterDatabase" localSheetId="0" hidden="1">'Доходы'!$A$8:$E$223</definedName>
    <definedName name="_xlnm.Print_Titles" localSheetId="0">'Доходы'!$A:$B,'Доходы'!$8:$9</definedName>
  </definedNames>
  <calcPr fullCalcOnLoad="1"/>
</workbook>
</file>

<file path=xl/sharedStrings.xml><?xml version="1.0" encoding="utf-8"?>
<sst xmlns="http://schemas.openxmlformats.org/spreadsheetml/2006/main" count="546" uniqueCount="475">
  <si>
    <t>001 1 11 05013 13 0000 120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</si>
  <si>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</si>
  <si>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001 1 14 06013 13 0000 430</t>
  </si>
  <si>
    <t>003 1 11 05013 05 0000 120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</si>
  <si>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</si>
  <si>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003 1 14 06013 05 0000 430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</si>
  <si>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</si>
  <si>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Итого доходов</t>
  </si>
  <si>
    <t>000 1 11 05010 00 0000 120</t>
  </si>
  <si>
    <t>032 1 11 05013 13 0000 120</t>
  </si>
  <si>
    <t>033 1 11 05013 13 0000 120</t>
  </si>
  <si>
    <t>000 1 14 06000 00 0000 430</t>
  </si>
  <si>
    <t>032 1 14 06013 13 0000 430</t>
  </si>
  <si>
    <t>033 1 14 06013 13 0000 430</t>
  </si>
  <si>
    <t>000 2 00 00000 00 0000 000</t>
  </si>
  <si>
    <t>000 2 02 00000 00 0000 000</t>
  </si>
  <si>
    <t>Код бюджетной классификации</t>
  </si>
  <si>
    <t>ВСЕГО ДОХОДОВ</t>
  </si>
  <si>
    <t>Наименование доходов</t>
  </si>
  <si>
    <t>001 1 13 02995 05 0000 130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</si>
  <si>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</si>
  <si>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</si>
  <si>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</si>
  <si>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</si>
  <si>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</si>
  <si>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182 1 05 01000 00 0000 110</t>
  </si>
  <si>
    <t>Налог, взимаемый в связи с применением упрощенной системы налогообложения</t>
  </si>
  <si>
    <t>182 1 05 01010 01 0000 110</t>
  </si>
  <si>
    <t>Налог, взимаемый с налогоплательщиков, выбравших в качестве объекта налогообложения доходы</t>
  </si>
  <si>
    <t>182 1 05 01011 01 0000 110</t>
  </si>
  <si>
    <t>182 1 05 01020 01 0000 110</t>
  </si>
  <si>
    <t>Налог, взимаемый с налогоплательщиков, выбравших в качестве объекта налогообложения доходы, уменьшенные на величину расходов</t>
  </si>
  <si>
    <t>182 1 05 01021 01 0000 110</t>
  </si>
  <si>
    <t>000 1 00 00000 00 0000 000</t>
  </si>
  <si>
    <t>НАЛОГОВЫЕ И НЕНАЛОГОВЫЕ ДОХОДЫ</t>
  </si>
  <si>
    <t>182 1 01 00000 00 0000 000</t>
  </si>
  <si>
    <t xml:space="preserve">Налоги на прибыль, доходы </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</si>
  <si>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</si>
  <si>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</si>
  <si>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</si>
  <si>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</si>
  <si>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</si>
  <si>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</si>
  <si>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</si>
  <si>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</si>
  <si>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</si>
  <si>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</si>
  <si>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100 1 03 00000 00 0000 000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</si>
  <si>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</si>
  <si>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товары (работы, услуги), реализуемые на территории Российской Федерации</t>
  </si>
  <si>
    <t>100 1 03 02230 01 0000 110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</si>
  <si>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</si>
  <si>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</si>
  <si>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</si>
  <si>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</si>
  <si>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100 1 03 02260 01 0000 110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</si>
  <si>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</si>
  <si>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182 1 05 00000 00 0000 000</t>
  </si>
  <si>
    <t>Налоги на совокупный доход</t>
  </si>
  <si>
    <t>182 1 05 02000 02 0000 110</t>
  </si>
  <si>
    <t>Единый налог на вмененный доход для отдельных видов деятельности</t>
  </si>
  <si>
    <t>182 1 05 02010 02 0000 110</t>
  </si>
  <si>
    <t>182 1 05 03000 01 0000 110</t>
  </si>
  <si>
    <t>Единый сельскохозяйственный налог</t>
  </si>
  <si>
    <t>182 1 05 03010 01 0000 110</t>
  </si>
  <si>
    <t>182 1 05 04000 02 0000 110</t>
  </si>
  <si>
    <t>Налог, взимаемый в связи с применением патентной системы налогообложения</t>
  </si>
  <si>
    <t>183 1 05 04020 02 0000 110</t>
  </si>
  <si>
    <t>Налог, взимаемый в связи с применением патентной системы налогообложения, зачисляемый в бюджеты муниципальных районов</t>
  </si>
  <si>
    <t>000 1 08 00000 00 0000 000</t>
  </si>
  <si>
    <t>Государственная пошлина</t>
  </si>
  <si>
    <t>182 1 08 03000 01 0000 110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</si>
  <si>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</si>
  <si>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</si>
  <si>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</si>
  <si>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</si>
  <si>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</si>
  <si>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001 1 08 07150 01 0000 110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</si>
  <si>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</si>
  <si>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</si>
  <si>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</si>
  <si>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001 1 11 01000 00 0000 120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</si>
  <si>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</si>
  <si>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001 1 11 01050 05 0000 120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</si>
  <si>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</si>
  <si>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</si>
  <si>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</si>
  <si>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</si>
  <si>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</si>
  <si>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</si>
  <si>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</si>
  <si>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</si>
  <si>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</si>
  <si>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</si>
  <si>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</si>
  <si>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</si>
  <si>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001 1 11 07000 00 0000 120</t>
  </si>
  <si>
    <t>Платежи от государственных и муниципальных унитарных предприятий</t>
  </si>
  <si>
    <t>001 1 11 07015 05 0000 120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</si>
  <si>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</si>
  <si>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</si>
  <si>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</si>
  <si>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</si>
  <si>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</si>
  <si>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</si>
  <si>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</si>
  <si>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048 1 12 00000 00 0000 000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</si>
  <si>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</si>
  <si>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</si>
  <si>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</si>
  <si>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048 1 12 01010 01 0000 120</t>
  </si>
  <si>
    <t>Плата за выбросы загрязняющих веществ в атмосферный воздух стационарными объектами</t>
  </si>
  <si>
    <t>048 1 12 01030 01 0000 120</t>
  </si>
  <si>
    <t>Плата за сбросы загрязняющих веществ в водные объекты</t>
  </si>
  <si>
    <t>048 1 12 01040 01 0000 120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</si>
  <si>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</si>
  <si>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</si>
  <si>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</si>
  <si>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000 1 13 02990 00 0000 130</t>
  </si>
  <si>
    <t>Прочие доходы от компенсации затрат государства</t>
  </si>
  <si>
    <t>Прочие доходы от компенсации затрат бюджетов муниципальных районов</t>
  </si>
  <si>
    <t>000 1 14 00000 00 0000 000</t>
  </si>
  <si>
    <t>Доходы от продажи материальных и нематериальных активов</t>
  </si>
  <si>
    <t>001 1 14 02000 00 0000 000</t>
  </si>
  <si>
    <t>001 1 14 02050 05 0000 410</t>
  </si>
  <si>
    <t>001 1 14 02053 05 0000 410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</si>
  <si>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</si>
  <si>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</si>
  <si>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</si>
  <si>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</si>
  <si>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000 1 16 00000 00 0000 000</t>
  </si>
  <si>
    <t>Штрафы, санкции, возмещение ущерба</t>
  </si>
  <si>
    <t>000 1 14 02050 05 0000 440</t>
  </si>
  <si>
    <t>048 1 12 01041 01 0000 120</t>
  </si>
  <si>
    <t xml:space="preserve">Плата за размещение отходов производства  </t>
  </si>
  <si>
    <t>182 1 07 01000 01 0000 110</t>
  </si>
  <si>
    <t>Налог на добычу полезных ископаемых</t>
  </si>
  <si>
    <t>182 1 07 01020 01 0000 110</t>
  </si>
  <si>
    <t>Налог на добычу общераспространенных полезных ископаемых</t>
  </si>
  <si>
    <t>001 2 02 20077 05 0000 150</t>
  </si>
  <si>
    <t>001 2 02 25497 05 0000 150</t>
  </si>
  <si>
    <t>000 2 02 20000 00 0000 150</t>
  </si>
  <si>
    <t>002 2 02 15001 05 0000 150</t>
  </si>
  <si>
    <t>000 2 02 10000 00 0000 150</t>
  </si>
  <si>
    <t xml:space="preserve">001 2 02 29999 05 7015 150 </t>
  </si>
  <si>
    <t>001 2 02 29999 05 7081 150</t>
  </si>
  <si>
    <t>006 2 02 29999 05 7147 150</t>
  </si>
  <si>
    <t>807 2 02 25519 05 0000 150</t>
  </si>
  <si>
    <t>006 2 02 25097 05 0000 150</t>
  </si>
  <si>
    <t>807 2 02 29999 05 7039 150</t>
  </si>
  <si>
    <t>807 2 02 29999 05 7129 150</t>
  </si>
  <si>
    <t>001 2 02 35930 05 0000 150</t>
  </si>
  <si>
    <t>001 2 02 30024 05 6001 150</t>
  </si>
  <si>
    <t>001 2 02 30024 05 6002 150</t>
  </si>
  <si>
    <t>001 2 02 30024 05 6137 150</t>
  </si>
  <si>
    <t>002 2 02 30024 05 6086 150</t>
  </si>
  <si>
    <t>006 2 02 30024 05 6054 150</t>
  </si>
  <si>
    <t>006 2 02 30027 05 0000 150</t>
  </si>
  <si>
    <t>006 2 02 30029 05 0000 150</t>
  </si>
  <si>
    <t>006 2 02 35082 05 0000 150</t>
  </si>
  <si>
    <t>006 2 02 30024 05 6007 150</t>
  </si>
  <si>
    <t>807 2 02 30024 05 6022 150</t>
  </si>
  <si>
    <t>000 2 02 40000 00 0000 150</t>
  </si>
  <si>
    <t>006 2 02 49999 05 8148 150</t>
  </si>
  <si>
    <t>807 2 02 49999 05 8133 150</t>
  </si>
  <si>
    <t>001 2 02 40014 05 0131 150</t>
  </si>
  <si>
    <t>009 2 02 40014 05 1431 150</t>
  </si>
  <si>
    <t>807 2 02 40014 05 1331 150</t>
  </si>
  <si>
    <t>001 2 02 40014 05 0132 150</t>
  </si>
  <si>
    <t>001 2 02 40014 05 0133 150</t>
  </si>
  <si>
    <t>009 2 02 40014 05 1433 150</t>
  </si>
  <si>
    <t>807 2 02 40014 05 1333 150</t>
  </si>
  <si>
    <t>009 2 02 40014 05 1432 150</t>
  </si>
  <si>
    <t>807 2 02 40014 05 1332 150</t>
  </si>
  <si>
    <t>002 2 02 40014 05 0234 150</t>
  </si>
  <si>
    <t>009 2 02 40014 05 1434 150</t>
  </si>
  <si>
    <t>807 2 02 40014 05 1334 150</t>
  </si>
  <si>
    <t>002 2 02 40014 05 0235 150</t>
  </si>
  <si>
    <t>009 2 02 40014 05 1435 150</t>
  </si>
  <si>
    <t>807 2 02 40014 05 1335 150</t>
  </si>
  <si>
    <t>002 2 02 40014 05 0236 150</t>
  </si>
  <si>
    <t>009 2 02 40014 05 1436 150</t>
  </si>
  <si>
    <t>807 2 02 40014 05 1336 150</t>
  </si>
  <si>
    <t>002 2 02 40014 05 0237 150</t>
  </si>
  <si>
    <t>009 2 02 40014 05 1437 150</t>
  </si>
  <si>
    <t>807 2 02 40014 05 1337 150</t>
  </si>
  <si>
    <t>006 2 02 25169 05 0000 150</t>
  </si>
  <si>
    <t>009 2 02 29999 05 7522 150</t>
  </si>
  <si>
    <t>000 2 19 60010 05 0000 150</t>
  </si>
  <si>
    <t xml:space="preserve">% исполнения </t>
  </si>
  <si>
    <t xml:space="preserve"> 182 1 06 04012 02 0000 110</t>
  </si>
  <si>
    <t>Транспортный налог с физических лиц</t>
  </si>
  <si>
    <t>503 1 16 01063 01 0000 000</t>
  </si>
  <si>
    <t>518 1 16 01063 01 0000 000</t>
  </si>
  <si>
    <t>503 1 16 01073 01 0000 140</t>
  </si>
  <si>
    <t>001 1 16 01074 01 0000 140</t>
  </si>
  <si>
    <t>001 1 16 01084  01 0000 140</t>
  </si>
  <si>
    <t>503 1 16 01203 01 0000 140</t>
  </si>
  <si>
    <t>518 1 16 01203 01 0000 140</t>
  </si>
  <si>
    <t>001 1 16 01204 01 0000 140</t>
  </si>
  <si>
    <t>001 1 16 07010 05 0000 140</t>
  </si>
  <si>
    <t>000 1 16 11050 01 0000 140</t>
  </si>
  <si>
    <t>554 1 16 11050 01 0000 140</t>
  </si>
  <si>
    <t>581 1 16 11050 01 0000 140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</si>
  <si>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</si>
  <si>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</si>
  <si>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</si>
  <si>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</si>
  <si>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</si>
  <si>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</si>
  <si>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</si>
  <si>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</si>
  <si>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</si>
  <si>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</si>
  <si>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</si>
  <si>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</si>
  <si>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</si>
  <si>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</si>
  <si>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002 2 02 15002 05 7044 150</t>
  </si>
  <si>
    <t>000 2 02 30000 00 0000 150</t>
  </si>
  <si>
    <t>006 2 02 30024 05 6059 150</t>
  </si>
  <si>
    <t>006 2 02 30024 05 6183 150</t>
  </si>
  <si>
    <t>001 2 02 49999 05 8186 150</t>
  </si>
  <si>
    <t>006 2 02 45303 05 0000 150</t>
  </si>
  <si>
    <t>001 2 02 29999 05 7008 150</t>
  </si>
  <si>
    <t>518 1 16 01173 01 9000 140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</si>
  <si>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</si>
  <si>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006 1 16 07010 05 0000 140</t>
  </si>
  <si>
    <t>182 1 01 02050 01 0000 110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</si>
  <si>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</si>
  <si>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</si>
  <si>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</si>
  <si>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182 1 05 01022 01 2100 110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</si>
  <si>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</si>
  <si>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000 1 06 00000 00 0000 110</t>
  </si>
  <si>
    <t>Налоги на имущество</t>
  </si>
  <si>
    <t>503 1 16 01053 01 0000 140</t>
  </si>
  <si>
    <t>518 1 16 01053 01 0000 140</t>
  </si>
  <si>
    <t>000 1 16 01070 01 0000 140</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</si>
  <si>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</si>
  <si>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</si>
  <si>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518 1 16 01143 01 0000 140</t>
  </si>
  <si>
    <t>518 1 16 01153 01 0000 140</t>
  </si>
  <si>
    <t>518 1 16 01193 01 0000 140</t>
  </si>
  <si>
    <t>000 1 16 01200 01 0000 140</t>
  </si>
  <si>
    <t>000 1 16 07000 00 000 140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</si>
  <si>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</si>
  <si>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000 1 16 10100 01 0000 140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</si>
  <si>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</si>
  <si>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000 2 02 15001 05 0000 150</t>
  </si>
  <si>
    <t>Дотации бюджетам муниципальных районов на выравнивание бюджетной обеспеченности из бюджета субъекта Российской Федерации</t>
  </si>
  <si>
    <t>000 2 02 15009 05 0000 150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</si>
  <si>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</si>
  <si>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002 2 02 15009 05 5090 150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</si>
  <si>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компенсации снижения дотации на выравнивание бюджетной обеспеченности муниципальных районов (городских округов) на 2021 год от 2022 года)</t>
  </si>
  <si>
    <t>002 2 02 15009 05 5091 150</t>
  </si>
  <si>
    <t>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(Иные дотации в целях частичной компенсации дополнтельных расходов местных бюджетов в связи с увеличением минимального размера оплаты труда)</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</si>
  <si>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(на создание в общеобразовательных организациях, расположенных в сельской местности, условий для занятий физической культурой и спортом за счет федерального бюджета)</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</si>
  <si>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</si>
  <si>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обновление материально-технической базы для формирования у обучающихся современных технологических и гуманитарных навыков за  счет федерального бюджета)</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</si>
  <si>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</si>
  <si>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</si>
  <si>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реализацию мероприятий по обеспечению жильем молодых семей (на обеспечение жильем молодых семей)</t>
  </si>
  <si>
    <t>000 2 02 25519 05 0000 150</t>
  </si>
  <si>
    <t>Субсидии бюджетам муниципальных районов на поддержку отрасли культуры</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</si>
  <si>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работников сельских учреждений культуры)</t>
  </si>
  <si>
    <t>Прочие субсидии бюджетам муниципальных районов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</si>
  <si>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Прочие субсидии бюджетам муниципальных районов (Прочие субсидии бюджетам муниципальных образований на обеспечение равной доступности услуг транспорта общего пользования для отдельных категорий граждан в муниципальном сообщении)</t>
  </si>
  <si>
    <t>Прочие субсидии бюджетам муниципальных районов (Прочие субсидии бюджетам муниципальных образований на обеспечение жильем многодетных семей)</t>
  </si>
  <si>
    <t>Прочие субсидии бюджетам муниципальных районов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</si>
  <si>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Безвозмездные поступления</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</si>
  <si>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</si>
  <si>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</si>
  <si>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000 2 02 20077 05 0000 150</t>
  </si>
  <si>
    <t>Субсидии бюджетам муниципальных районов на софинансирование капитальных вложений в объекты муниципальной собственности</t>
  </si>
  <si>
    <t>000 2 02 25097 05 0000 150</t>
  </si>
  <si>
    <t>000 2 02 25169 05 0000 150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</si>
  <si>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</si>
  <si>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000 2 02 25304 05 0000 150</t>
  </si>
  <si>
    <t>006 2 02 25304 05 0000 150</t>
  </si>
  <si>
    <t>000 2 02 25497 05 0000 150</t>
  </si>
  <si>
    <t>Субсидии бюджетам муниципальных районов на реализацию мероприятий по обеспечению жильем молодых семей</t>
  </si>
  <si>
    <t>000 2 02 29999 05 0000 150</t>
  </si>
  <si>
    <t>Прочие субсидии бюджетам муниципальных районов</t>
  </si>
  <si>
    <t>001 2 02 29999 05 7246 150</t>
  </si>
  <si>
    <t>Прочие субсидии бюджетам муниципальных районов (Прочие субсидии бюджетам муниципальных образований на поддержку приоритетных направлений развития отрасли образования)</t>
  </si>
  <si>
    <t>Прочие субсидии бюджетам муниципальных районов (Прочие субсидии бюджетам муниципальных образований на приобретение спортивного оборудования и инвентаря для приведения муниципальных учреждений спортивной подготовки в нормативное состояние)</t>
  </si>
  <si>
    <t>Прочие субсидии бюджетам муниципальных районов (Прочие субсидии бюджетам муниципальных образований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№597, от 1 июня 2012 года № 761)</t>
  </si>
  <si>
    <t>Прочие субсидии бюджетам муниципальных районов (Прочие субсидии бюджетам муниципальных образований на мероприятия по предупреждению терроризма и экстремизмав сферах молодежной политики, дополнительного образования, библиотечного обслуживания</t>
  </si>
  <si>
    <t>Субвенции бюджетам бюджетной системы Российской Федерации</t>
  </si>
  <si>
    <t>000 2 02 30024 05 0000 150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</si>
  <si>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</si>
  <si>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</si>
  <si>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</si>
  <si>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</si>
  <si>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обеспечение охраны музейных фондов, находящихся в областной собственности)</t>
  </si>
  <si>
    <t>006 2 02 30024 05 6048 150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</si>
  <si>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</si>
  <si>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 </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</si>
  <si>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по региональному государственному жилищному надзору и лицензионному контролю)</t>
  </si>
  <si>
    <t>Субвенции бюджетам муниципальных районов на выполнение передаваемых полномочий субъектов Российской Федерации (Единая субвенция бюджетам муниципальных образований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организациях, обеспечение дополнительного образования детей в муниципальных общеобразовательных организациях)</t>
  </si>
  <si>
    <t>807 2 02 30024 05 6196 150</t>
  </si>
  <si>
    <t>Субвенции бюджетам муниципальных районов на выполнение передаваемых полномочий субъектов Российской Федерации (Субвенции на предоставление компенсации по оплате за содержание и ремонт жилья, услуг теплоснабжения (отопления) и электроснабжения работникам культуры муниципальных учреждений, а также компенсации расходов на оплату жилых помещений, отопления и освещения педагогическим работникам муниципальных образовательных организаций дополнительного образования детей в сфере культуры)</t>
  </si>
  <si>
    <t>000 2 02 30027 05 0000 150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</si>
  <si>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</si>
  <si>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</si>
  <si>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</si>
  <si>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(бюджетам муниципальных образований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</si>
  <si>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</si>
  <si>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</si>
  <si>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</si>
  <si>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</si>
  <si>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</si>
  <si>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001 2 02 35120 05 0000 150</t>
  </si>
  <si>
    <t>000 2 02 35930 05 0000 150</t>
  </si>
  <si>
    <t>Субвенции бюджетам муниципальных районов на государственную регистрацию актов гражданского состояния</t>
  </si>
  <si>
    <t xml:space="preserve">Субвенции бюджетам муниципальных районов на государственную регистрацию актов гражданского состояния </t>
  </si>
  <si>
    <t>Иные межбюджетные трансферты</t>
  </si>
  <si>
    <t>000 2 02 45303 05 0000 150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</si>
  <si>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</si>
  <si>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000 2 02 49999 05 0000 150</t>
  </si>
  <si>
    <t>Прочие межбюджетные трансферты, передаваемые бюджетам муниципальных районов</t>
  </si>
  <si>
    <t>001 2 02 49999 05 8063 150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</si>
  <si>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предоставление жилищных субсидий государственным гражданским служащим Владимирской области, работникам государственных учреждений, финансируемых из областного бюджета, муниципальным служащим и работникам учреждений бюджетной сферы, финансируемых из местных бюджетов)</t>
  </si>
  <si>
    <t>009 2 02 49999 05 8200 150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</si>
  <si>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содержание объектов спортивной инфраструктуры муниципальной собственности для занятий физической культурой и спортом)</t>
  </si>
  <si>
    <t>807 2 02 49999 05 8170 150</t>
  </si>
  <si>
    <t>Безвозмездные поступления от других бюджетов бюджетной системы Российской Федерации</t>
  </si>
  <si>
    <t>000 2 02 40014 05 0000 150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</si>
  <si>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</si>
  <si>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000 2 18 00000 00 0000 000</t>
  </si>
  <si>
    <t>000 2 19 00000 00 0000 000</t>
  </si>
  <si>
    <t xml:space="preserve">ВОЗВРАТ ОСТАТКОВ СУБСИДИЙ, СУБВЕНЦИЙ И ИНЫХ МЕЖБЮДЖЕТНЫХ ТРАНСФЕРТОВ, ИМЕЮЩИХ ЦЕЛЕВОЕ НАЗНАЧЕНИЕ, ПРОШЛЫХ ЛЕТ
</t>
  </si>
  <si>
    <t>000 2 19 00000 05 0000 150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</si>
  <si>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</si>
  <si>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001 2 19 60010 05 0000 150</t>
  </si>
  <si>
    <t>006 2 19 60010 05 0000 150</t>
  </si>
  <si>
    <t>807 2 19 60010 05 0000 150</t>
  </si>
  <si>
    <t>План                      на 2022 год                      (тыс.руб.)</t>
  </si>
  <si>
    <t>Исполнение за 2022 год (тыс. руб.)</t>
  </si>
  <si>
    <t>муниципального образования Вязниковский район за 2022 год</t>
  </si>
  <si>
    <t>-</t>
  </si>
  <si>
    <t>182 1 05 02020 02 0000 110</t>
  </si>
  <si>
    <t>Единый налог на вмененный доход для отдельных видов деятельности (за налоговые периоды, истекшие до 1 января 2011 года)</t>
  </si>
  <si>
    <t>000 1 11 09080 00 0000 120</t>
  </si>
  <si>
    <t>001 1 11 09080 05 0000 120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</si>
  <si>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</si>
  <si>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</si>
  <si>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006 1 13 02995 05 0000 130</t>
  </si>
  <si>
    <t>009 1 13 02995 05 0000 130</t>
  </si>
  <si>
    <t>000 1 14 06010 00 0000 430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</si>
  <si>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</si>
  <si>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</si>
  <si>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</si>
  <si>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</si>
  <si>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003 1 14 06025 05 0000 430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</si>
  <si>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</si>
  <si>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</si>
  <si>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001 1 14 06313 13 0000 430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</si>
  <si>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</si>
  <si>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003 1 14 06313 05 0000 430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</si>
  <si>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</si>
  <si>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032 1 14 06313 13 0000 430</t>
  </si>
  <si>
    <t>033 1 14 06313 13 0000 430</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</si>
  <si>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</si>
  <si>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</si>
  <si>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</si>
  <si>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</si>
  <si>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</si>
  <si>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</si>
  <si>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</si>
  <si>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</si>
  <si>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518 1 16 01093 01 0000 140</t>
  </si>
  <si>
    <t>000 1 16 01090 01 0000 140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</si>
  <si>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</si>
  <si>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</si>
  <si>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</si>
  <si>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</si>
  <si>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</si>
  <si>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</si>
  <si>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</si>
  <si>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503 1 16 01193 01 0000 140</t>
  </si>
  <si>
    <t>000 1 16 10000 00 0000 140</t>
  </si>
  <si>
    <t>Платежи в целях возмещения причиненного ущерба (убытков)</t>
  </si>
  <si>
    <t>000 1 16 10031 05 0000 140</t>
  </si>
  <si>
    <t>001 1 16 10031 05 0000 140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</si>
  <si>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</si>
  <si>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</si>
  <si>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000 1 16 10120 01 0000 140</t>
  </si>
  <si>
    <t>081 1 16 10123 01 0000 140</t>
  </si>
  <si>
    <t>188 1 16 10123 01 0000 140</t>
  </si>
  <si>
    <t>554 1 16 10123 01 0000 140</t>
  </si>
  <si>
    <t>182 1 16 10129 01 0000 140</t>
  </si>
  <si>
    <t>000 2 02 15002 05 0000 150</t>
  </si>
  <si>
    <t>Дотации на поддержку мер по обеспечению сбалансированности местных бюджетов</t>
  </si>
  <si>
    <t>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работников бюджетной сферы</t>
  </si>
  <si>
    <t>Дотации на поддержку мер по обеспечению сбалансированности местных бюджетов в целях частичной компенсации дополнительных расходов в связи с увеличением МРОТ с 01.06.2022 и на компенсацию выпадающих доходов по налогу, взимаемому в связи с применением упрощенной системы налогообложения</t>
  </si>
  <si>
    <t>Дотации на поддержку мер по обеспечению сбалансированности местных бюджетов в целях частичной компенсации дополнительных расходов местных бюджетов в связи с повышением оплаты труда органов местного самоуправления</t>
  </si>
  <si>
    <t>000 2 02 19999 05 0000 150</t>
  </si>
  <si>
    <t xml:space="preserve">Прочие дотации бюджетам муниципальных районов
</t>
  </si>
  <si>
    <t>Прочие дотации бюджетам муниципальных районов (Реализация социально значимых проектов)</t>
  </si>
  <si>
    <t>002 2 02 19999 05 0000 150</t>
  </si>
  <si>
    <t>Прочие дотации бюджетам муниципальных районов (Поощрение региональных и управленческих команд за достижение показателей деятельности органов исполнительной власти субъектов Российской Федерации)</t>
  </si>
  <si>
    <t>Субсидии бюджетам муниципальных районов на софинансирование капитальных вложений в объекты муниципальной собственности (на капитальные вложения в объекты образования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</si>
  <si>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 (на модернизацию котельного оборудования, газификацию котельных, строительство объектов коммунальной инфраструктуры)</t>
  </si>
  <si>
    <t>000 2 02 25210 05 0000 150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</si>
  <si>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</si>
  <si>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006 2 02 25210 05 0000 150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</si>
  <si>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</si>
  <si>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поддержку отрасли культуры  (Субсидии на государственную поддержку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</si>
  <si>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муниципальных районов на поддержку отрасли культуры (Субсидии на государственную поддержку отрасли культуры на поддержку лучших сельских учреждений культуры)</t>
  </si>
  <si>
    <t>807 2 02 25519 05 7247 150</t>
  </si>
  <si>
    <t>Субсидии бюджетам муниципальных районов на поддержку отрасли культуры  (Субсидии на приобретение музыкальных инструментов для детских школ искусств (по видам искусств)</t>
  </si>
  <si>
    <t>807 2 02 25519 05 7519 150</t>
  </si>
  <si>
    <t>Субсидии бюджетам муниципальных районов на поддержку отрасли культуры  (Субсидии на комплектование книжных фондов муниципальных библиотек области)</t>
  </si>
  <si>
    <t>000 2 02 25590 05 0000 150</t>
  </si>
  <si>
    <t>Субсидии бюджетам муниципальных районов на техническое оснащение муниципальных музеев</t>
  </si>
  <si>
    <t>807 2 02 25590 05 0000 150</t>
  </si>
  <si>
    <t>001 2 02 29999 05 7158 150</t>
  </si>
  <si>
    <t>Прочие субсидии бюджетам муниципальных районов (на строительство, реконструкцию и модернизацию систем (объектов) теплоснабжения, водоснабжения, водоотведения и очистке сточных вод)</t>
  </si>
  <si>
    <t>006 2 02 29999 05 7085 150</t>
  </si>
  <si>
    <t>Прочие субсидии бюджетам муниципальных районов (Прочие субсидии бюджетам муниципальных образований на софинансирование капитального ремонта объектов муниципальной собственности)</t>
  </si>
  <si>
    <t>006 2 02 29999 05 7136 150</t>
  </si>
  <si>
    <t>Прочие субсидии бюджетам муниципальных районов (Прочие субсидии бюджетам муниципальных образований на обеспечение  профилактики детского дорожно-траспортного травматизма в рамках реализации регионального проекта "Безопасность дорожного движения")</t>
  </si>
  <si>
    <t>001 2 02 29999 05 7216 150</t>
  </si>
  <si>
    <t>Прочие субсидии бюджетам муниципальных районов (Прочие субсидии бюджетам муниципальных образований на создание мест (площадок) для накопления твердых коммунальных отходов)</t>
  </si>
  <si>
    <t>001 2 02 29999 05 7220 150</t>
  </si>
  <si>
    <t>Прочие субсидии бюджетам муниципальных районов (Прочие субсидии бюджетам муниципальных образований на финансовое обеспечение мероприятий по временному социально-бытовому обустройству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находящихся в пунктах временного размещения на территории Владимирской области за счет субсидии из областного бюджета)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</si>
  <si>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реализацию полномочий органов власти Владимирской области по расчету и предоставлению дотаций бюджетам городских, сельских поселений за счет средств областного бюджета</t>
  </si>
  <si>
    <t>000 2 02 49001 05 0000 150</t>
  </si>
  <si>
    <t xml:space="preserve">Межбюджетные трансферты, передаваемые бюджетам муниципальных районов, за счет средств резервного фонда Правительства Российской Федерации
</t>
  </si>
  <si>
    <t>001 2 02 49001 05 0000 150</t>
  </si>
  <si>
    <t>Межбюджетные трансферты, передаваемые бюджетам муниципальных районов, за счет средств резервного фонда Правительства Российской Федерации (Межбюджетные трансферты, передаваемые бюджетам муниципальных районов, за счет средств резервного фонда Правительства Российской Федерации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находящихся в пунктах временного размещения и питания)</t>
  </si>
  <si>
    <t>006 2 02 49999 05 8193 150</t>
  </si>
  <si>
    <t>Прочие межбюджетные трансферты, передаваемые бюджетам муниципальных районов (Иные межбюджетные трансферты на укрепление материально-технической базы муниципальных образовательных организаций)</t>
  </si>
  <si>
    <t>Прочие межбюджетные трансферты, передаваемые бюджетам муниципальных районов (Иные межбюджетные трансферты на реализацию проектов-победителей конкурсов в сфере молодежной политики)</t>
  </si>
  <si>
    <t>807 2 02 49999 05 8063 150</t>
  </si>
  <si>
    <t>Прочие межбюджетные трансферты, передаваемые бюджетам муниципальных районов (Иные межбюджетные трансферты на реализацию творческих проектов на селе в сфере культуры)</t>
  </si>
  <si>
    <t>Прочие межбюджетные трансферты, передаваемые бюджетам муниципальных районов (Иные межбюджетные трансферты на поддержку организаций в сфере образования)</t>
  </si>
  <si>
    <t>Прочие межбюджетные трансферты, передаваемые бюджетам муниципальных районов (Иные межбюджетные трансферты на поддержку любительских творческих коллективов)</t>
  </si>
  <si>
    <t>009 2 02 49999 05 8174 150</t>
  </si>
  <si>
    <t>807 2 02 49999 05 8248 150</t>
  </si>
  <si>
    <t>Прочие межбюджетные трансферты, передаваемые бюджетам муниципальных районов (Прочие межбюджетные трансферты, передаваемые бюджетам муниципальных образований на мероприятия  по укреплению материально-технической базы муниципальных музеев области)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</si>
  <si>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</si>
  <si>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соглашениям(муниципальное образование город Вязники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</si>
  <si>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поселок Мстера - на администрацию)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</si>
  <si>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поселок Мстера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</si>
  <si>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поселок Мстера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</si>
  <si>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поселок  Никологоры - на администрацию)</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</si>
  <si>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соглашениям(муниципальное образование поселок Никологоры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</si>
  <si>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соглашениям(муниципальное образование поселок Никологоры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</si>
  <si>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Октябрьское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</si>
  <si>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Октябрьское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</si>
  <si>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Октябрьское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</si>
  <si>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Паустовское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</si>
  <si>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Паустовское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</si>
  <si>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Паустовское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</si>
  <si>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Сарыевское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</si>
  <si>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Сарыевское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</si>
  <si>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Сарыевское - на 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</si>
  <si>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Степанцевское - на финансовое управление)</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</si>
  <si>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Степанцевское - на физкультуру)</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</si>
  <si>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 (муниципальное образование Степанцевское - на культуру)</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</si>
  <si>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</si>
  <si>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000 2 18 05020 05 0000 150</t>
  </si>
  <si>
    <t>Доходы бюджетов муниципальных районов от возврата автономными учреждениями остатков субсидий прошлых лет</t>
  </si>
  <si>
    <t>001 2 18 05020 05 0000 150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</si>
  <si>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</si>
  <si>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002 2 19 60010 05 0000 150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</si>
  <si>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образований на компенсацию расходов на оплату  жилых помещений, отопления и освещения педагогическим работникам, а также компенсацию по оплате за содержание и ремонт жилья, услуг теплоснабжения (отопления) и электроснабжения другим категориям специалистов, работающих в образовательных организациях, расположенных в сельских населенных пунктах, поселках)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</si>
  <si>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(муниципальное образование город Вязники - на администрацию)</t>
  </si>
  <si>
    <t>Поступление доходов  бюджета</t>
  </si>
  <si>
    <t>Приложение  №1</t>
  </si>
  <si>
    <t>к пояснительной записке</t>
  </si>
  <si>
    <t>Прочие межбюджетные трансферты, передаваемые бюджетам муниципальных районов (Иные межбюджетные трансферты на развитие физической культуры  и спорта)</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</si>
</sst>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_(* #,##0.0_);_(* \(#,##0.0\);_(* &quot;-&quot;??_);_(@_)"/>
    <numFmt numFmtId="191" formatCode="_*###.0"/>
    <numFmt numFmtId="192" formatCode="_*###"/>
    <numFmt numFmtId="193" formatCode="_*###.00"/>
    <numFmt numFmtId="194" formatCode="_*###.000"/>
    <numFmt numFmtId="195" formatCode="_*##"/>
    <numFmt numFmtId="196" formatCode="_*.0"/>
    <numFmt numFmtId="197" formatCode="_-* #,##0.0_р_._-;\-* #,##0.0_р_._-;_-* &quot;-&quot;??_р_._-;_-@_-"/>
    <numFmt numFmtId="198" formatCode="_-* #,##0.0_р_._-;\-* #,##0.0_р_._-;_-* &quot;-&quot;?_р_._-;_-@_-"/>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_-* #,##0.0\ _₽_-;\-* #,##0.0\ _₽_-;_-* &quot;-&quot;?\ _₽_-;_-@_-"/>
  </numFmts>
  <fonts count="44">
    <font>
      <sz val="10"/>
      <name val="Arial"/>
      <family val="0"/>
    </font>
    <font>
      <b/>
      <sz val="14"/>
      <name val="Times New Roman"/>
      <family val="1"/>
    </font>
    <font>
      <b/>
      <sz val="10"/>
      <name val="Times New Roman"/>
      <family val="1"/>
    </font>
    <font>
      <sz val="10"/>
      <name val="Times New Roman"/>
      <family val="1"/>
    </font>
    <font>
      <b/>
      <sz val="10"/>
      <name val="Arial"/>
      <family val="2"/>
    </font>
    <font>
      <u val="single"/>
      <sz val="15"/>
      <color indexed="12"/>
      <name val="Arial"/>
      <family val="2"/>
    </font>
    <font>
      <u val="single"/>
      <sz val="15"/>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2272F"/>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1"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Fill="1" applyAlignment="1">
      <alignment/>
    </xf>
    <xf numFmtId="0" fontId="0" fillId="0" borderId="0" xfId="0" applyFill="1" applyAlignment="1">
      <alignment/>
    </xf>
    <xf numFmtId="204" fontId="3" fillId="32" borderId="10" xfId="60" applyNumberFormat="1" applyFont="1" applyFill="1" applyBorder="1" applyAlignment="1">
      <alignment horizontal="center" vertical="center"/>
    </xf>
    <xf numFmtId="204" fontId="3" fillId="32" borderId="10" xfId="60" applyNumberFormat="1" applyFont="1" applyFill="1" applyBorder="1" applyAlignment="1">
      <alignment horizontal="center" vertical="center"/>
    </xf>
    <xf numFmtId="204" fontId="3" fillId="32"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xf>
    <xf numFmtId="204" fontId="3" fillId="32" borderId="10" xfId="60" applyNumberFormat="1" applyFont="1" applyFill="1" applyBorder="1" applyAlignment="1">
      <alignment horizontal="center" vertical="center" wrapText="1"/>
    </xf>
    <xf numFmtId="204" fontId="3" fillId="32" borderId="10" xfId="60" applyNumberFormat="1" applyFont="1" applyFill="1" applyBorder="1" applyAlignment="1">
      <alignment horizontal="center" vertical="center" wrapText="1"/>
    </xf>
    <xf numFmtId="0" fontId="3" fillId="32" borderId="10" xfId="0" applyFont="1" applyFill="1" applyBorder="1" applyAlignment="1">
      <alignment horizontal="justify" vertical="center"/>
    </xf>
    <xf numFmtId="0" fontId="3" fillId="32" borderId="10" xfId="0" applyFont="1" applyFill="1" applyBorder="1" applyAlignment="1">
      <alignment horizontal="justify" vertical="center" wrapText="1"/>
    </xf>
    <xf numFmtId="204" fontId="2" fillId="32" borderId="10" xfId="60" applyNumberFormat="1" applyFont="1" applyFill="1" applyBorder="1" applyAlignment="1">
      <alignment horizontal="center" vertical="center"/>
    </xf>
    <xf numFmtId="0" fontId="3" fillId="32" borderId="10" xfId="0" applyFont="1" applyFill="1" applyBorder="1" applyAlignment="1">
      <alignment horizontal="center" vertical="center"/>
    </xf>
    <xf numFmtId="0" fontId="3" fillId="32" borderId="10" xfId="0" applyFont="1" applyFill="1" applyBorder="1" applyAlignment="1">
      <alignment horizontal="fill" vertical="center" wrapText="1"/>
    </xf>
    <xf numFmtId="0" fontId="0" fillId="0" borderId="0" xfId="0" applyFont="1" applyAlignment="1">
      <alignment horizontal="center" vertical="center"/>
    </xf>
    <xf numFmtId="2" fontId="3" fillId="32" borderId="10" xfId="60" applyNumberFormat="1" applyFont="1" applyFill="1" applyBorder="1" applyAlignment="1">
      <alignment horizontal="center" vertical="center"/>
    </xf>
    <xf numFmtId="2" fontId="3" fillId="32" borderId="10" xfId="60" applyNumberFormat="1" applyFont="1" applyFill="1" applyBorder="1" applyAlignment="1">
      <alignment horizontal="center" vertical="center"/>
    </xf>
    <xf numFmtId="2" fontId="3" fillId="32" borderId="11" xfId="60" applyNumberFormat="1" applyFont="1" applyFill="1" applyBorder="1" applyAlignment="1">
      <alignment horizontal="center" vertical="center"/>
    </xf>
    <xf numFmtId="0" fontId="0" fillId="32" borderId="0" xfId="0" applyFont="1" applyFill="1" applyAlignment="1">
      <alignment horizontal="center" vertical="center"/>
    </xf>
    <xf numFmtId="0" fontId="3" fillId="32" borderId="0" xfId="0" applyFont="1" applyFill="1" applyAlignment="1">
      <alignment horizontal="left" vertical="center" wrapText="1"/>
    </xf>
    <xf numFmtId="4" fontId="0" fillId="32" borderId="0" xfId="0" applyNumberFormat="1" applyFont="1" applyFill="1" applyAlignment="1">
      <alignment horizontal="center"/>
    </xf>
    <xf numFmtId="0" fontId="0" fillId="32" borderId="0" xfId="0" applyFill="1" applyAlignment="1">
      <alignment/>
    </xf>
    <xf numFmtId="4" fontId="0" fillId="32" borderId="0" xfId="0" applyNumberFormat="1" applyFill="1" applyAlignment="1">
      <alignment horizontal="center"/>
    </xf>
    <xf numFmtId="0" fontId="1" fillId="32" borderId="0" xfId="0" applyFont="1" applyFill="1" applyAlignment="1">
      <alignment horizontal="center" vertical="center"/>
    </xf>
    <xf numFmtId="0" fontId="2" fillId="32" borderId="0" xfId="0" applyFont="1" applyFill="1" applyBorder="1" applyAlignment="1">
      <alignment horizontal="center" vertical="center"/>
    </xf>
    <xf numFmtId="0" fontId="2" fillId="32" borderId="0" xfId="0" applyFont="1" applyFill="1" applyBorder="1" applyAlignment="1">
      <alignment horizontal="left" vertical="center" wrapText="1"/>
    </xf>
    <xf numFmtId="4" fontId="1" fillId="32" borderId="0" xfId="0" applyNumberFormat="1" applyFont="1" applyFill="1" applyBorder="1" applyAlignment="1">
      <alignment horizontal="center"/>
    </xf>
    <xf numFmtId="0" fontId="3" fillId="32" borderId="10" xfId="0" applyFont="1" applyFill="1" applyBorder="1" applyAlignment="1">
      <alignment horizontal="center" vertical="center" wrapText="1"/>
    </xf>
    <xf numFmtId="4" fontId="3" fillId="32" borderId="12" xfId="0" applyNumberFormat="1" applyFont="1" applyFill="1" applyBorder="1" applyAlignment="1">
      <alignment horizontal="center" vertical="center" wrapText="1"/>
    </xf>
    <xf numFmtId="4" fontId="3" fillId="32" borderId="11" xfId="0" applyNumberFormat="1" applyFont="1" applyFill="1" applyBorder="1" applyAlignment="1">
      <alignment horizontal="center"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left" vertical="center" wrapText="1"/>
    </xf>
    <xf numFmtId="0" fontId="3" fillId="32" borderId="10" xfId="0" applyFont="1" applyFill="1" applyBorder="1" applyAlignment="1">
      <alignment horizontal="center" vertical="center"/>
    </xf>
    <xf numFmtId="0" fontId="3" fillId="32" borderId="10" xfId="0" applyFont="1" applyFill="1" applyBorder="1" applyAlignment="1">
      <alignment horizontal="justify" vertical="top" wrapText="1"/>
    </xf>
    <xf numFmtId="0" fontId="2" fillId="32" borderId="10" xfId="0" applyFont="1" applyFill="1" applyBorder="1" applyAlignment="1">
      <alignment horizontal="justify" vertical="top" wrapText="1"/>
    </xf>
    <xf numFmtId="204" fontId="2" fillId="32" borderId="10" xfId="60" applyNumberFormat="1" applyFont="1" applyFill="1" applyBorder="1" applyAlignment="1">
      <alignment horizontal="center" vertical="center" wrapText="1"/>
    </xf>
    <xf numFmtId="187" fontId="3" fillId="32" borderId="10" xfId="60" applyFont="1" applyFill="1" applyBorder="1" applyAlignment="1">
      <alignment horizontal="center" vertical="center" wrapText="1"/>
    </xf>
    <xf numFmtId="0" fontId="2" fillId="32" borderId="10" xfId="0" applyFont="1" applyFill="1" applyBorder="1" applyAlignment="1">
      <alignment horizontal="justify" vertical="center" wrapText="1"/>
    </xf>
    <xf numFmtId="0" fontId="2" fillId="32" borderId="10" xfId="0" applyFont="1" applyFill="1" applyBorder="1" applyAlignment="1">
      <alignment horizontal="center" vertical="center"/>
    </xf>
    <xf numFmtId="0" fontId="2" fillId="32" borderId="10" xfId="0" applyFont="1" applyFill="1" applyBorder="1" applyAlignment="1">
      <alignment horizontal="justify" vertical="center" wrapText="1"/>
    </xf>
    <xf numFmtId="204" fontId="2" fillId="32" borderId="10" xfId="60" applyNumberFormat="1" applyFont="1" applyFill="1" applyBorder="1" applyAlignment="1">
      <alignment horizontal="center" vertical="center" wrapText="1"/>
    </xf>
    <xf numFmtId="0" fontId="3" fillId="32" borderId="10" xfId="0" applyNumberFormat="1" applyFont="1" applyFill="1" applyBorder="1" applyAlignment="1">
      <alignment horizontal="justify" vertical="top" wrapText="1"/>
    </xf>
    <xf numFmtId="0" fontId="3" fillId="32" borderId="10" xfId="0" applyFont="1" applyFill="1" applyBorder="1" applyAlignment="1">
      <alignment horizontal="justify" vertical="top" wrapText="1"/>
    </xf>
    <xf numFmtId="0" fontId="3" fillId="32" borderId="10" xfId="0" applyFont="1" applyFill="1" applyBorder="1" applyAlignment="1">
      <alignment horizontal="justify"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justify" wrapText="1"/>
    </xf>
    <xf numFmtId="0" fontId="3" fillId="32" borderId="11" xfId="0" applyFont="1" applyFill="1" applyBorder="1" applyAlignment="1">
      <alignment horizontal="center" vertical="center"/>
    </xf>
    <xf numFmtId="0" fontId="3" fillId="32" borderId="0" xfId="0" applyFont="1" applyFill="1" applyBorder="1" applyAlignment="1">
      <alignment horizontal="justify" wrapText="1"/>
    </xf>
    <xf numFmtId="0" fontId="43" fillId="32" borderId="10" xfId="0" applyFont="1" applyFill="1" applyBorder="1" applyAlignment="1">
      <alignment horizontal="justify" vertical="center" wrapText="1"/>
    </xf>
    <xf numFmtId="0" fontId="43" fillId="32" borderId="0" xfId="0" applyFont="1" applyFill="1" applyAlignment="1">
      <alignment horizontal="justify" vertical="center" wrapText="1"/>
    </xf>
    <xf numFmtId="49" fontId="2" fillId="32" borderId="10" xfId="0" applyNumberFormat="1" applyFont="1" applyFill="1" applyBorder="1" applyAlignment="1">
      <alignment horizontal="center" vertical="center"/>
    </xf>
    <xf numFmtId="0" fontId="2" fillId="32" borderId="10" xfId="0" applyFont="1" applyFill="1" applyBorder="1" applyAlignment="1">
      <alignment horizontal="justify" vertical="center"/>
    </xf>
    <xf numFmtId="49" fontId="3" fillId="32" borderId="10" xfId="0" applyNumberFormat="1" applyFont="1" applyFill="1" applyBorder="1" applyAlignment="1">
      <alignment horizontal="center" vertical="center" wrapText="1"/>
    </xf>
    <xf numFmtId="204" fontId="2" fillId="32" borderId="10" xfId="60" applyNumberFormat="1" applyFont="1" applyFill="1" applyBorder="1" applyAlignment="1">
      <alignment horizontal="center" vertical="center"/>
    </xf>
    <xf numFmtId="204" fontId="2" fillId="32" borderId="10" xfId="0" applyNumberFormat="1" applyFont="1" applyFill="1" applyBorder="1" applyAlignment="1">
      <alignment horizontal="center" vertical="center"/>
    </xf>
    <xf numFmtId="0" fontId="2" fillId="32" borderId="10" xfId="0" applyFont="1" applyFill="1" applyBorder="1" applyAlignment="1">
      <alignment horizontal="left" vertical="center" wrapText="1"/>
    </xf>
    <xf numFmtId="0" fontId="0" fillId="32" borderId="0" xfId="0"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6"/>
  <sheetViews>
    <sheetView tabSelected="1" zoomScale="110" zoomScaleNormal="110" zoomScalePageLayoutView="0" workbookViewId="0" topLeftCell="A229">
      <selection activeCell="B233" sqref="B233"/>
    </sheetView>
  </sheetViews>
  <sheetFormatPr defaultColWidth="9.140625" defaultRowHeight="12.75"/>
  <cols>
    <col min="1" max="1" width="25.421875" style="20" customWidth="1"/>
    <col min="2" max="2" width="57.28125" style="21" customWidth="1"/>
    <col min="3" max="3" width="14.28125" style="24" customWidth="1"/>
    <col min="4" max="4" width="13.57421875" style="58" customWidth="1"/>
    <col min="5" max="5" width="10.7109375" style="58" customWidth="1"/>
  </cols>
  <sheetData>
    <row r="1" spans="3:5" ht="12.75">
      <c r="C1" s="22" t="s">
        <v>472</v>
      </c>
      <c r="D1" s="23"/>
      <c r="E1" s="23"/>
    </row>
    <row r="2" spans="3:5" ht="12.75">
      <c r="C2" s="22" t="s">
        <v>473</v>
      </c>
      <c r="D2" s="23"/>
      <c r="E2" s="23"/>
    </row>
    <row r="5" spans="1:5" ht="18.75" customHeight="1">
      <c r="A5" s="25" t="s">
        <v>471</v>
      </c>
      <c r="B5" s="25"/>
      <c r="C5" s="25"/>
      <c r="D5" s="25"/>
      <c r="E5" s="25"/>
    </row>
    <row r="6" spans="1:5" ht="18.75" customHeight="1">
      <c r="A6" s="25" t="s">
        <v>340</v>
      </c>
      <c r="B6" s="25"/>
      <c r="C6" s="25"/>
      <c r="D6" s="25"/>
      <c r="E6" s="25"/>
    </row>
    <row r="7" spans="1:3" ht="15" customHeight="1">
      <c r="A7" s="26"/>
      <c r="B7" s="27"/>
      <c r="C7" s="28"/>
    </row>
    <row r="8" spans="1:5" s="1" customFormat="1" ht="13.5" customHeight="1">
      <c r="A8" s="29" t="s">
        <v>16</v>
      </c>
      <c r="B8" s="29" t="s">
        <v>18</v>
      </c>
      <c r="C8" s="30" t="s">
        <v>338</v>
      </c>
      <c r="D8" s="30" t="s">
        <v>339</v>
      </c>
      <c r="E8" s="30" t="s">
        <v>189</v>
      </c>
    </row>
    <row r="9" spans="1:5" s="1" customFormat="1" ht="57.75" customHeight="1">
      <c r="A9" s="29"/>
      <c r="B9" s="29"/>
      <c r="C9" s="31"/>
      <c r="D9" s="31"/>
      <c r="E9" s="31"/>
    </row>
    <row r="10" spans="1:5" s="1" customFormat="1" ht="16.5" customHeight="1">
      <c r="A10" s="32" t="s">
        <v>33</v>
      </c>
      <c r="B10" s="33" t="s">
        <v>34</v>
      </c>
      <c r="C10" s="13">
        <f>C11+C18+C23+C42+C47+C67+C73+C78+C97+C40+C38</f>
        <v>466999.99999999994</v>
      </c>
      <c r="D10" s="13">
        <f>D11+D18+D23+D42+D47+D67+D73+D78+D97+D40+D38</f>
        <v>470231.7</v>
      </c>
      <c r="E10" s="13">
        <f aca="true" t="shared" si="0" ref="E10:E21">D10/C10*100</f>
        <v>100.69201284796576</v>
      </c>
    </row>
    <row r="11" spans="1:5" s="1" customFormat="1" ht="27.75" customHeight="1">
      <c r="A11" s="32" t="s">
        <v>35</v>
      </c>
      <c r="B11" s="33" t="s">
        <v>36</v>
      </c>
      <c r="C11" s="13">
        <f>SUM(C12)</f>
        <v>334685.5</v>
      </c>
      <c r="D11" s="13">
        <f>SUM(D12)</f>
        <v>336526.80000000005</v>
      </c>
      <c r="E11" s="13">
        <f t="shared" si="0"/>
        <v>100.55015828292532</v>
      </c>
    </row>
    <row r="12" spans="1:5" s="1" customFormat="1" ht="18.75" customHeight="1">
      <c r="A12" s="34" t="s">
        <v>37</v>
      </c>
      <c r="B12" s="35" t="s">
        <v>38</v>
      </c>
      <c r="C12" s="6">
        <f>C13+C14+C15+C16+C17</f>
        <v>334685.5</v>
      </c>
      <c r="D12" s="6">
        <f>D13+D14+D15+D16+D17</f>
        <v>336526.80000000005</v>
      </c>
      <c r="E12" s="6">
        <f t="shared" si="0"/>
        <v>100.55015828292532</v>
      </c>
    </row>
    <row r="13" spans="1:5" s="1" customFormat="1" ht="54" customHeight="1">
      <c r="A13" s="34" t="s">
        <v>39</v>
      </c>
      <c r="B13" s="35" t="s">
        <v>40</v>
      </c>
      <c r="C13" s="9">
        <v>307385.5</v>
      </c>
      <c r="D13" s="9">
        <v>309148.2</v>
      </c>
      <c r="E13" s="6">
        <f t="shared" si="0"/>
        <v>100.5734493006339</v>
      </c>
    </row>
    <row r="14" spans="1:5" s="1" customFormat="1" ht="92.25" customHeight="1">
      <c r="A14" s="34" t="s">
        <v>41</v>
      </c>
      <c r="B14" s="35" t="s">
        <v>42</v>
      </c>
      <c r="C14" s="9">
        <v>1560</v>
      </c>
      <c r="D14" s="9">
        <v>1585</v>
      </c>
      <c r="E14" s="6">
        <f t="shared" si="0"/>
        <v>101.6025641025641</v>
      </c>
    </row>
    <row r="15" spans="1:5" s="1" customFormat="1" ht="42" customHeight="1">
      <c r="A15" s="34" t="s">
        <v>43</v>
      </c>
      <c r="B15" s="35" t="s">
        <v>44</v>
      </c>
      <c r="C15" s="9">
        <v>3400</v>
      </c>
      <c r="D15" s="9">
        <v>3427</v>
      </c>
      <c r="E15" s="6">
        <f t="shared" si="0"/>
        <v>100.79411764705884</v>
      </c>
    </row>
    <row r="16" spans="1:5" s="1" customFormat="1" ht="69" customHeight="1">
      <c r="A16" s="34" t="s">
        <v>45</v>
      </c>
      <c r="B16" s="35" t="s">
        <v>46</v>
      </c>
      <c r="C16" s="9">
        <v>6500</v>
      </c>
      <c r="D16" s="9">
        <v>6524.4</v>
      </c>
      <c r="E16" s="6">
        <f t="shared" si="0"/>
        <v>100.3753846153846</v>
      </c>
    </row>
    <row r="17" spans="1:5" s="1" customFormat="1" ht="81" customHeight="1">
      <c r="A17" s="34" t="s">
        <v>228</v>
      </c>
      <c r="B17" s="35" t="s">
        <v>229</v>
      </c>
      <c r="C17" s="9">
        <v>15840</v>
      </c>
      <c r="D17" s="9">
        <v>15842.2</v>
      </c>
      <c r="E17" s="6">
        <f t="shared" si="0"/>
        <v>100.01388888888889</v>
      </c>
    </row>
    <row r="18" spans="1:5" s="1" customFormat="1" ht="27.75" customHeight="1">
      <c r="A18" s="32" t="s">
        <v>47</v>
      </c>
      <c r="B18" s="36" t="s">
        <v>49</v>
      </c>
      <c r="C18" s="37">
        <f>C19+C20+C21+C22</f>
        <v>11480.6</v>
      </c>
      <c r="D18" s="37">
        <f>D19+D20+D21+D22</f>
        <v>13248</v>
      </c>
      <c r="E18" s="37">
        <f t="shared" si="0"/>
        <v>115.39466578401824</v>
      </c>
    </row>
    <row r="19" spans="1:5" s="1" customFormat="1" ht="56.25" customHeight="1">
      <c r="A19" s="34" t="s">
        <v>50</v>
      </c>
      <c r="B19" s="35" t="s">
        <v>51</v>
      </c>
      <c r="C19" s="9">
        <v>5190.7</v>
      </c>
      <c r="D19" s="9">
        <v>6641.3</v>
      </c>
      <c r="E19" s="9">
        <f t="shared" si="0"/>
        <v>127.94613443273548</v>
      </c>
    </row>
    <row r="20" spans="1:5" s="1" customFormat="1" ht="65.25" customHeight="1">
      <c r="A20" s="34" t="s">
        <v>52</v>
      </c>
      <c r="B20" s="35" t="s">
        <v>53</v>
      </c>
      <c r="C20" s="9">
        <v>28.8</v>
      </c>
      <c r="D20" s="9">
        <v>35.9</v>
      </c>
      <c r="E20" s="9">
        <f t="shared" si="0"/>
        <v>124.65277777777777</v>
      </c>
    </row>
    <row r="21" spans="1:5" s="1" customFormat="1" ht="54.75" customHeight="1">
      <c r="A21" s="34" t="s">
        <v>54</v>
      </c>
      <c r="B21" s="35" t="s">
        <v>1</v>
      </c>
      <c r="C21" s="9">
        <v>6261.1</v>
      </c>
      <c r="D21" s="9">
        <v>7332.7</v>
      </c>
      <c r="E21" s="9">
        <f t="shared" si="0"/>
        <v>117.11520339876378</v>
      </c>
    </row>
    <row r="22" spans="1:5" s="1" customFormat="1" ht="56.25" customHeight="1">
      <c r="A22" s="34" t="s">
        <v>55</v>
      </c>
      <c r="B22" s="35" t="s">
        <v>56</v>
      </c>
      <c r="C22" s="9">
        <v>0</v>
      </c>
      <c r="D22" s="9">
        <v>-761.9</v>
      </c>
      <c r="E22" s="38">
        <v>0</v>
      </c>
    </row>
    <row r="23" spans="1:5" s="1" customFormat="1" ht="22.5" customHeight="1">
      <c r="A23" s="32" t="s">
        <v>57</v>
      </c>
      <c r="B23" s="39" t="s">
        <v>58</v>
      </c>
      <c r="C23" s="13">
        <f>C24+C31+C34+C36</f>
        <v>66775</v>
      </c>
      <c r="D23" s="13">
        <f>D24+D31+D34+D36</f>
        <v>66775.90000000001</v>
      </c>
      <c r="E23" s="13">
        <f>D23/C23*100</f>
        <v>100.00134780980908</v>
      </c>
    </row>
    <row r="24" spans="1:5" s="1" customFormat="1" ht="27" customHeight="1">
      <c r="A24" s="34" t="s">
        <v>25</v>
      </c>
      <c r="B24" s="35" t="s">
        <v>26</v>
      </c>
      <c r="C24" s="9">
        <f>C25+C28</f>
        <v>58921</v>
      </c>
      <c r="D24" s="9">
        <f>D25+D28</f>
        <v>59220.8</v>
      </c>
      <c r="E24" s="9">
        <f>D24/C24*100</f>
        <v>100.5088168904126</v>
      </c>
    </row>
    <row r="25" spans="1:5" s="1" customFormat="1" ht="27.75" customHeight="1">
      <c r="A25" s="34" t="s">
        <v>27</v>
      </c>
      <c r="B25" s="35" t="s">
        <v>28</v>
      </c>
      <c r="C25" s="9">
        <f>C26+C27</f>
        <v>40250</v>
      </c>
      <c r="D25" s="9">
        <f>D26+D27</f>
        <v>40459.5</v>
      </c>
      <c r="E25" s="9">
        <f aca="true" t="shared" si="1" ref="E25:E39">D25/C25*100</f>
        <v>100.52049689440994</v>
      </c>
    </row>
    <row r="26" spans="1:5" s="1" customFormat="1" ht="27.75" customHeight="1">
      <c r="A26" s="34" t="s">
        <v>29</v>
      </c>
      <c r="B26" s="35" t="s">
        <v>28</v>
      </c>
      <c r="C26" s="9">
        <v>40250</v>
      </c>
      <c r="D26" s="9">
        <v>40468.7</v>
      </c>
      <c r="E26" s="9">
        <f t="shared" si="1"/>
        <v>100.54335403726706</v>
      </c>
    </row>
    <row r="27" spans="1:5" s="1" customFormat="1" ht="46.5" customHeight="1">
      <c r="A27" s="34" t="s">
        <v>230</v>
      </c>
      <c r="B27" s="35" t="s">
        <v>231</v>
      </c>
      <c r="C27" s="9">
        <v>0</v>
      </c>
      <c r="D27" s="9">
        <v>-9.2</v>
      </c>
      <c r="E27" s="9" t="s">
        <v>341</v>
      </c>
    </row>
    <row r="28" spans="1:5" s="1" customFormat="1" ht="42.75" customHeight="1">
      <c r="A28" s="34" t="s">
        <v>30</v>
      </c>
      <c r="B28" s="35" t="s">
        <v>31</v>
      </c>
      <c r="C28" s="9">
        <f>C29+C30</f>
        <v>18671</v>
      </c>
      <c r="D28" s="9">
        <f>D29+D30</f>
        <v>18761.3</v>
      </c>
      <c r="E28" s="9">
        <f t="shared" si="1"/>
        <v>100.48363772695623</v>
      </c>
    </row>
    <row r="29" spans="1:5" s="1" customFormat="1" ht="52.5" customHeight="1">
      <c r="A29" s="34" t="s">
        <v>32</v>
      </c>
      <c r="B29" s="35" t="s">
        <v>48</v>
      </c>
      <c r="C29" s="9">
        <v>18671</v>
      </c>
      <c r="D29" s="9">
        <v>18761.7</v>
      </c>
      <c r="E29" s="9">
        <f t="shared" si="1"/>
        <v>100.48578008676559</v>
      </c>
    </row>
    <row r="30" spans="1:5" s="1" customFormat="1" ht="54.75" customHeight="1">
      <c r="A30" s="34" t="s">
        <v>232</v>
      </c>
      <c r="B30" s="35" t="s">
        <v>233</v>
      </c>
      <c r="C30" s="9">
        <v>0</v>
      </c>
      <c r="D30" s="9">
        <v>-0.4</v>
      </c>
      <c r="E30" s="9" t="s">
        <v>341</v>
      </c>
    </row>
    <row r="31" spans="1:5" s="1" customFormat="1" ht="26.25" customHeight="1">
      <c r="A31" s="34" t="s">
        <v>59</v>
      </c>
      <c r="B31" s="35" t="s">
        <v>60</v>
      </c>
      <c r="C31" s="9">
        <f>C32+C33</f>
        <v>0</v>
      </c>
      <c r="D31" s="9">
        <f>D32+D33</f>
        <v>-301.7</v>
      </c>
      <c r="E31" s="9" t="s">
        <v>341</v>
      </c>
    </row>
    <row r="32" spans="1:5" s="1" customFormat="1" ht="27" customHeight="1">
      <c r="A32" s="34" t="s">
        <v>61</v>
      </c>
      <c r="B32" s="35" t="s">
        <v>60</v>
      </c>
      <c r="C32" s="9">
        <v>0</v>
      </c>
      <c r="D32" s="9">
        <v>-299.9</v>
      </c>
      <c r="E32" s="9" t="s">
        <v>341</v>
      </c>
    </row>
    <row r="33" spans="1:5" s="1" customFormat="1" ht="42.75" customHeight="1">
      <c r="A33" s="34" t="s">
        <v>342</v>
      </c>
      <c r="B33" s="35" t="s">
        <v>343</v>
      </c>
      <c r="C33" s="9">
        <v>0</v>
      </c>
      <c r="D33" s="9">
        <v>-1.8</v>
      </c>
      <c r="E33" s="9" t="s">
        <v>341</v>
      </c>
    </row>
    <row r="34" spans="1:5" s="1" customFormat="1" ht="18" customHeight="1">
      <c r="A34" s="34" t="s">
        <v>62</v>
      </c>
      <c r="B34" s="35" t="s">
        <v>63</v>
      </c>
      <c r="C34" s="9">
        <f>C35</f>
        <v>434</v>
      </c>
      <c r="D34" s="9">
        <f>D35</f>
        <v>434.6</v>
      </c>
      <c r="E34" s="9">
        <f t="shared" si="1"/>
        <v>100.13824884792628</v>
      </c>
    </row>
    <row r="35" spans="1:5" s="1" customFormat="1" ht="16.5" customHeight="1">
      <c r="A35" s="34" t="s">
        <v>64</v>
      </c>
      <c r="B35" s="35" t="s">
        <v>63</v>
      </c>
      <c r="C35" s="9">
        <v>434</v>
      </c>
      <c r="D35" s="9">
        <v>434.6</v>
      </c>
      <c r="E35" s="9">
        <f t="shared" si="1"/>
        <v>100.13824884792628</v>
      </c>
    </row>
    <row r="36" spans="1:5" s="1" customFormat="1" ht="27.75" customHeight="1">
      <c r="A36" s="34" t="s">
        <v>65</v>
      </c>
      <c r="B36" s="35" t="s">
        <v>66</v>
      </c>
      <c r="C36" s="9">
        <f>C37</f>
        <v>7420</v>
      </c>
      <c r="D36" s="9">
        <f>D37</f>
        <v>7422.2</v>
      </c>
      <c r="E36" s="9">
        <f t="shared" si="1"/>
        <v>100.02964959568732</v>
      </c>
    </row>
    <row r="37" spans="1:5" s="1" customFormat="1" ht="27.75" customHeight="1">
      <c r="A37" s="34" t="s">
        <v>67</v>
      </c>
      <c r="B37" s="35" t="s">
        <v>68</v>
      </c>
      <c r="C37" s="9">
        <v>7420</v>
      </c>
      <c r="D37" s="9">
        <v>7422.2</v>
      </c>
      <c r="E37" s="9">
        <f t="shared" si="1"/>
        <v>100.02964959568732</v>
      </c>
    </row>
    <row r="38" spans="1:5" s="1" customFormat="1" ht="27.75" customHeight="1">
      <c r="A38" s="40" t="s">
        <v>234</v>
      </c>
      <c r="B38" s="41" t="s">
        <v>235</v>
      </c>
      <c r="C38" s="42">
        <f>C39</f>
        <v>5912</v>
      </c>
      <c r="D38" s="42">
        <f>D39</f>
        <v>5522.6</v>
      </c>
      <c r="E38" s="42">
        <f t="shared" si="1"/>
        <v>93.41339648173208</v>
      </c>
    </row>
    <row r="39" spans="1:5" s="1" customFormat="1" ht="27.75" customHeight="1">
      <c r="A39" s="34" t="s">
        <v>190</v>
      </c>
      <c r="B39" s="35" t="s">
        <v>191</v>
      </c>
      <c r="C39" s="9">
        <v>5912</v>
      </c>
      <c r="D39" s="9">
        <v>5522.6</v>
      </c>
      <c r="E39" s="9">
        <f t="shared" si="1"/>
        <v>93.41339648173208</v>
      </c>
    </row>
    <row r="40" spans="1:5" s="1" customFormat="1" ht="27.75" customHeight="1">
      <c r="A40" s="40" t="s">
        <v>135</v>
      </c>
      <c r="B40" s="41" t="s">
        <v>136</v>
      </c>
      <c r="C40" s="42">
        <f>C41</f>
        <v>4988.3</v>
      </c>
      <c r="D40" s="42">
        <f>D41</f>
        <v>4988.8</v>
      </c>
      <c r="E40" s="9">
        <f>D40/C40*100</f>
        <v>100.01002345488443</v>
      </c>
    </row>
    <row r="41" spans="1:5" s="1" customFormat="1" ht="27.75" customHeight="1">
      <c r="A41" s="34" t="s">
        <v>137</v>
      </c>
      <c r="B41" s="35" t="s">
        <v>138</v>
      </c>
      <c r="C41" s="9">
        <v>4988.3</v>
      </c>
      <c r="D41" s="9">
        <v>4988.8</v>
      </c>
      <c r="E41" s="9">
        <f>D41/C41*100</f>
        <v>100.01002345488443</v>
      </c>
    </row>
    <row r="42" spans="1:5" s="1" customFormat="1" ht="21" customHeight="1">
      <c r="A42" s="32" t="s">
        <v>69</v>
      </c>
      <c r="B42" s="39" t="s">
        <v>70</v>
      </c>
      <c r="C42" s="13">
        <f>SUM(C43+C45)</f>
        <v>10328</v>
      </c>
      <c r="D42" s="13">
        <f>SUM(D43+D45)</f>
        <v>10328.9</v>
      </c>
      <c r="E42" s="13">
        <f aca="true" t="shared" si="2" ref="E42:E47">D42/C42*100</f>
        <v>100.0087141750581</v>
      </c>
    </row>
    <row r="43" spans="1:5" s="1" customFormat="1" ht="27.75" customHeight="1">
      <c r="A43" s="34" t="s">
        <v>71</v>
      </c>
      <c r="B43" s="35" t="s">
        <v>72</v>
      </c>
      <c r="C43" s="9">
        <f>C44</f>
        <v>10288</v>
      </c>
      <c r="D43" s="9">
        <f>D44</f>
        <v>10288.9</v>
      </c>
      <c r="E43" s="9">
        <f t="shared" si="2"/>
        <v>100.00874805598757</v>
      </c>
    </row>
    <row r="44" spans="1:5" s="1" customFormat="1" ht="39.75" customHeight="1">
      <c r="A44" s="34" t="s">
        <v>73</v>
      </c>
      <c r="B44" s="35" t="s">
        <v>74</v>
      </c>
      <c r="C44" s="9">
        <v>10288</v>
      </c>
      <c r="D44" s="9">
        <v>10288.9</v>
      </c>
      <c r="E44" s="9">
        <f t="shared" si="2"/>
        <v>100.00874805598757</v>
      </c>
    </row>
    <row r="45" spans="1:5" s="1" customFormat="1" ht="27.75" customHeight="1">
      <c r="A45" s="34" t="s">
        <v>75</v>
      </c>
      <c r="B45" s="35" t="s">
        <v>76</v>
      </c>
      <c r="C45" s="9">
        <f>C46</f>
        <v>40</v>
      </c>
      <c r="D45" s="9">
        <f>D46</f>
        <v>40</v>
      </c>
      <c r="E45" s="9">
        <f t="shared" si="2"/>
        <v>100</v>
      </c>
    </row>
    <row r="46" spans="1:5" s="1" customFormat="1" ht="27.75" customHeight="1">
      <c r="A46" s="34" t="s">
        <v>77</v>
      </c>
      <c r="B46" s="35" t="s">
        <v>78</v>
      </c>
      <c r="C46" s="9">
        <v>40</v>
      </c>
      <c r="D46" s="9">
        <v>40</v>
      </c>
      <c r="E46" s="9">
        <f t="shared" si="2"/>
        <v>100</v>
      </c>
    </row>
    <row r="47" spans="1:5" s="1" customFormat="1" ht="27.75" customHeight="1">
      <c r="A47" s="32" t="s">
        <v>79</v>
      </c>
      <c r="B47" s="36" t="s">
        <v>80</v>
      </c>
      <c r="C47" s="13">
        <f>C48+C50+C60+C62</f>
        <v>19759.6</v>
      </c>
      <c r="D47" s="13">
        <f>D48+D50+D60+D62</f>
        <v>19768.800000000003</v>
      </c>
      <c r="E47" s="13">
        <f t="shared" si="2"/>
        <v>100.04655964695644</v>
      </c>
    </row>
    <row r="48" spans="1:5" s="1" customFormat="1" ht="53.25" customHeight="1">
      <c r="A48" s="34" t="s">
        <v>81</v>
      </c>
      <c r="B48" s="35" t="s">
        <v>82</v>
      </c>
      <c r="C48" s="9">
        <f>C49</f>
        <v>500</v>
      </c>
      <c r="D48" s="9">
        <f>D49</f>
        <v>501.5</v>
      </c>
      <c r="E48" s="9">
        <f aca="true" t="shared" si="3" ref="E48:E66">D48/C48*100</f>
        <v>100.29999999999998</v>
      </c>
    </row>
    <row r="49" spans="1:5" s="1" customFormat="1" ht="40.5" customHeight="1">
      <c r="A49" s="34" t="s">
        <v>83</v>
      </c>
      <c r="B49" s="35" t="s">
        <v>84</v>
      </c>
      <c r="C49" s="9">
        <v>500</v>
      </c>
      <c r="D49" s="9">
        <v>501.5</v>
      </c>
      <c r="E49" s="9">
        <f t="shared" si="3"/>
        <v>100.29999999999998</v>
      </c>
    </row>
    <row r="50" spans="1:5" s="1" customFormat="1" ht="65.25" customHeight="1">
      <c r="A50" s="34" t="s">
        <v>85</v>
      </c>
      <c r="B50" s="35" t="s">
        <v>86</v>
      </c>
      <c r="C50" s="9">
        <f>C51+C56+C58</f>
        <v>18142</v>
      </c>
      <c r="D50" s="9">
        <f>D51+D56+D58</f>
        <v>18148.800000000003</v>
      </c>
      <c r="E50" s="9">
        <f t="shared" si="3"/>
        <v>100.03748208576783</v>
      </c>
    </row>
    <row r="51" spans="1:5" s="1" customFormat="1" ht="54" customHeight="1">
      <c r="A51" s="34" t="s">
        <v>8</v>
      </c>
      <c r="B51" s="35" t="s">
        <v>87</v>
      </c>
      <c r="C51" s="9">
        <f>C52+C53+C54+C55</f>
        <v>14762</v>
      </c>
      <c r="D51" s="9">
        <f>D52+D53+D54+D55</f>
        <v>14765.700000000003</v>
      </c>
      <c r="E51" s="9">
        <f t="shared" si="3"/>
        <v>100.02506435442353</v>
      </c>
    </row>
    <row r="52" spans="1:5" s="1" customFormat="1" ht="80.25" customHeight="1">
      <c r="A52" s="34" t="s">
        <v>3</v>
      </c>
      <c r="B52" s="35" t="s">
        <v>4</v>
      </c>
      <c r="C52" s="9">
        <v>2215</v>
      </c>
      <c r="D52" s="9">
        <v>2215.2</v>
      </c>
      <c r="E52" s="9">
        <f t="shared" si="3"/>
        <v>100.00902934537245</v>
      </c>
    </row>
    <row r="53" spans="1:5" s="1" customFormat="1" ht="66.75" customHeight="1">
      <c r="A53" s="34" t="s">
        <v>0</v>
      </c>
      <c r="B53" s="35" t="s">
        <v>20</v>
      </c>
      <c r="C53" s="9">
        <v>11217</v>
      </c>
      <c r="D53" s="9">
        <v>11217.7</v>
      </c>
      <c r="E53" s="9">
        <f t="shared" si="3"/>
        <v>100.00624052777036</v>
      </c>
    </row>
    <row r="54" spans="1:5" s="1" customFormat="1" ht="66.75" customHeight="1">
      <c r="A54" s="34" t="s">
        <v>9</v>
      </c>
      <c r="B54" s="43" t="s">
        <v>20</v>
      </c>
      <c r="C54" s="9">
        <v>765</v>
      </c>
      <c r="D54" s="9">
        <v>766.6</v>
      </c>
      <c r="E54" s="9">
        <f t="shared" si="3"/>
        <v>100.20915032679738</v>
      </c>
    </row>
    <row r="55" spans="1:5" s="1" customFormat="1" ht="66.75" customHeight="1">
      <c r="A55" s="34" t="s">
        <v>10</v>
      </c>
      <c r="B55" s="43" t="s">
        <v>20</v>
      </c>
      <c r="C55" s="9">
        <v>565</v>
      </c>
      <c r="D55" s="9">
        <v>566.2</v>
      </c>
      <c r="E55" s="9">
        <f t="shared" si="3"/>
        <v>100.212389380531</v>
      </c>
    </row>
    <row r="56" spans="1:5" s="1" customFormat="1" ht="65.25" customHeight="1">
      <c r="A56" s="34" t="s">
        <v>88</v>
      </c>
      <c r="B56" s="35" t="s">
        <v>89</v>
      </c>
      <c r="C56" s="9">
        <f>C57</f>
        <v>1720</v>
      </c>
      <c r="D56" s="9">
        <f>D57</f>
        <v>1722.1</v>
      </c>
      <c r="E56" s="9">
        <f t="shared" si="3"/>
        <v>100.12209302325581</v>
      </c>
    </row>
    <row r="57" spans="1:5" s="1" customFormat="1" ht="52.5" customHeight="1">
      <c r="A57" s="34" t="s">
        <v>90</v>
      </c>
      <c r="B57" s="35" t="s">
        <v>91</v>
      </c>
      <c r="C57" s="9">
        <v>1720</v>
      </c>
      <c r="D57" s="9">
        <v>1722.1</v>
      </c>
      <c r="E57" s="9">
        <f t="shared" si="3"/>
        <v>100.12209302325581</v>
      </c>
    </row>
    <row r="58" spans="1:5" s="1" customFormat="1" ht="68.25" customHeight="1">
      <c r="A58" s="34" t="s">
        <v>92</v>
      </c>
      <c r="B58" s="35" t="s">
        <v>93</v>
      </c>
      <c r="C58" s="9">
        <f>C59</f>
        <v>1660</v>
      </c>
      <c r="D58" s="9">
        <f>D59</f>
        <v>1661</v>
      </c>
      <c r="E58" s="9">
        <f t="shared" si="3"/>
        <v>100.06024096385542</v>
      </c>
    </row>
    <row r="59" spans="1:5" s="1" customFormat="1" ht="51.75" customHeight="1">
      <c r="A59" s="34" t="s">
        <v>94</v>
      </c>
      <c r="B59" s="35" t="s">
        <v>95</v>
      </c>
      <c r="C59" s="9">
        <v>1660</v>
      </c>
      <c r="D59" s="9">
        <v>1661</v>
      </c>
      <c r="E59" s="9">
        <f t="shared" si="3"/>
        <v>100.06024096385542</v>
      </c>
    </row>
    <row r="60" spans="1:5" s="1" customFormat="1" ht="27.75" customHeight="1">
      <c r="A60" s="14" t="s">
        <v>96</v>
      </c>
      <c r="B60" s="44" t="s">
        <v>97</v>
      </c>
      <c r="C60" s="10">
        <f>C61</f>
        <v>9.6</v>
      </c>
      <c r="D60" s="10">
        <f>D61</f>
        <v>9.6</v>
      </c>
      <c r="E60" s="10">
        <f t="shared" si="3"/>
        <v>100</v>
      </c>
    </row>
    <row r="61" spans="1:5" s="1" customFormat="1" ht="41.25" customHeight="1">
      <c r="A61" s="34" t="s">
        <v>98</v>
      </c>
      <c r="B61" s="35" t="s">
        <v>99</v>
      </c>
      <c r="C61" s="9">
        <v>9.6</v>
      </c>
      <c r="D61" s="9">
        <v>9.6</v>
      </c>
      <c r="E61" s="9">
        <f t="shared" si="3"/>
        <v>100</v>
      </c>
    </row>
    <row r="62" spans="1:5" s="1" customFormat="1" ht="66.75" customHeight="1">
      <c r="A62" s="14" t="s">
        <v>100</v>
      </c>
      <c r="B62" s="44" t="s">
        <v>101</v>
      </c>
      <c r="C62" s="10">
        <f>C63+C65</f>
        <v>1108</v>
      </c>
      <c r="D62" s="10">
        <f>D63+D65</f>
        <v>1108.9</v>
      </c>
      <c r="E62" s="9">
        <f t="shared" si="3"/>
        <v>100.0812274368231</v>
      </c>
    </row>
    <row r="63" spans="1:5" s="1" customFormat="1" ht="66" customHeight="1">
      <c r="A63" s="34" t="s">
        <v>102</v>
      </c>
      <c r="B63" s="35" t="s">
        <v>103</v>
      </c>
      <c r="C63" s="9">
        <f>C64</f>
        <v>973</v>
      </c>
      <c r="D63" s="9">
        <f>D64</f>
        <v>973.9</v>
      </c>
      <c r="E63" s="9">
        <f t="shared" si="3"/>
        <v>100.09249743062692</v>
      </c>
    </row>
    <row r="64" spans="1:5" s="1" customFormat="1" ht="66.75" customHeight="1">
      <c r="A64" s="34" t="s">
        <v>104</v>
      </c>
      <c r="B64" s="35" t="s">
        <v>105</v>
      </c>
      <c r="C64" s="9">
        <v>973</v>
      </c>
      <c r="D64" s="9">
        <v>973.9</v>
      </c>
      <c r="E64" s="9">
        <f t="shared" si="3"/>
        <v>100.09249743062692</v>
      </c>
    </row>
    <row r="65" spans="1:5" s="1" customFormat="1" ht="82.5" customHeight="1">
      <c r="A65" s="34" t="s">
        <v>344</v>
      </c>
      <c r="B65" s="35" t="s">
        <v>346</v>
      </c>
      <c r="C65" s="9">
        <f>C66</f>
        <v>135</v>
      </c>
      <c r="D65" s="9">
        <f>D66</f>
        <v>135</v>
      </c>
      <c r="E65" s="9">
        <f t="shared" si="3"/>
        <v>100</v>
      </c>
    </row>
    <row r="66" spans="1:5" s="1" customFormat="1" ht="79.5" customHeight="1">
      <c r="A66" s="34" t="s">
        <v>345</v>
      </c>
      <c r="B66" s="35" t="s">
        <v>347</v>
      </c>
      <c r="C66" s="9">
        <v>135</v>
      </c>
      <c r="D66" s="9">
        <v>135</v>
      </c>
      <c r="E66" s="9">
        <f t="shared" si="3"/>
        <v>100</v>
      </c>
    </row>
    <row r="67" spans="1:5" s="1" customFormat="1" ht="21.75" customHeight="1">
      <c r="A67" s="32" t="s">
        <v>106</v>
      </c>
      <c r="B67" s="39" t="s">
        <v>107</v>
      </c>
      <c r="C67" s="13">
        <f>C68</f>
        <v>1112</v>
      </c>
      <c r="D67" s="13">
        <f>D68</f>
        <v>1112.8</v>
      </c>
      <c r="E67" s="13">
        <f aca="true" t="shared" si="4" ref="E67:E72">D67/C67*100</f>
        <v>100.07194244604317</v>
      </c>
    </row>
    <row r="68" spans="1:5" s="1" customFormat="1" ht="18" customHeight="1">
      <c r="A68" s="34" t="s">
        <v>108</v>
      </c>
      <c r="B68" s="35" t="s">
        <v>109</v>
      </c>
      <c r="C68" s="9">
        <f>C69+C70+C71</f>
        <v>1112</v>
      </c>
      <c r="D68" s="9">
        <f>D69+D70+D71</f>
        <v>1112.8</v>
      </c>
      <c r="E68" s="9">
        <f t="shared" si="4"/>
        <v>100.07194244604317</v>
      </c>
    </row>
    <row r="69" spans="1:5" s="1" customFormat="1" ht="27.75" customHeight="1">
      <c r="A69" s="34" t="s">
        <v>110</v>
      </c>
      <c r="B69" s="35" t="s">
        <v>111</v>
      </c>
      <c r="C69" s="9">
        <v>468</v>
      </c>
      <c r="D69" s="9">
        <v>468.5</v>
      </c>
      <c r="E69" s="9">
        <f t="shared" si="4"/>
        <v>100.1068376068376</v>
      </c>
    </row>
    <row r="70" spans="1:5" s="1" customFormat="1" ht="16.5" customHeight="1">
      <c r="A70" s="34" t="s">
        <v>112</v>
      </c>
      <c r="B70" s="35" t="s">
        <v>113</v>
      </c>
      <c r="C70" s="9">
        <v>602.5</v>
      </c>
      <c r="D70" s="9">
        <v>602.6</v>
      </c>
      <c r="E70" s="9">
        <f t="shared" si="4"/>
        <v>100.01659751037344</v>
      </c>
    </row>
    <row r="71" spans="1:5" s="1" customFormat="1" ht="16.5" customHeight="1">
      <c r="A71" s="34" t="s">
        <v>114</v>
      </c>
      <c r="B71" s="35" t="s">
        <v>115</v>
      </c>
      <c r="C71" s="9">
        <f>C72</f>
        <v>41.5</v>
      </c>
      <c r="D71" s="9">
        <f>D72</f>
        <v>41.7</v>
      </c>
      <c r="E71" s="9">
        <f t="shared" si="4"/>
        <v>100.4819277108434</v>
      </c>
    </row>
    <row r="72" spans="1:5" s="1" customFormat="1" ht="16.5" customHeight="1">
      <c r="A72" s="34" t="s">
        <v>133</v>
      </c>
      <c r="B72" s="35" t="s">
        <v>134</v>
      </c>
      <c r="C72" s="9">
        <v>41.5</v>
      </c>
      <c r="D72" s="9">
        <v>41.7</v>
      </c>
      <c r="E72" s="9">
        <f t="shared" si="4"/>
        <v>100.4819277108434</v>
      </c>
    </row>
    <row r="73" spans="1:5" s="1" customFormat="1" ht="27.75" customHeight="1">
      <c r="A73" s="32" t="s">
        <v>116</v>
      </c>
      <c r="B73" s="36" t="s">
        <v>117</v>
      </c>
      <c r="C73" s="13">
        <f>C74</f>
        <v>1897.5</v>
      </c>
      <c r="D73" s="13">
        <f>D74</f>
        <v>1897.4999999999998</v>
      </c>
      <c r="E73" s="13">
        <f aca="true" t="shared" si="5" ref="E73:E79">D73/C73*100</f>
        <v>99.99999999999999</v>
      </c>
    </row>
    <row r="74" spans="1:5" s="1" customFormat="1" ht="16.5" customHeight="1">
      <c r="A74" s="34" t="s">
        <v>118</v>
      </c>
      <c r="B74" s="35" t="s">
        <v>119</v>
      </c>
      <c r="C74" s="9">
        <f>C75+C77+C76</f>
        <v>1897.5</v>
      </c>
      <c r="D74" s="9">
        <f>D75+D77+D76</f>
        <v>1897.4999999999998</v>
      </c>
      <c r="E74" s="9">
        <f t="shared" si="5"/>
        <v>99.99999999999999</v>
      </c>
    </row>
    <row r="75" spans="1:5" s="1" customFormat="1" ht="26.25" customHeight="1">
      <c r="A75" s="34" t="s">
        <v>19</v>
      </c>
      <c r="B75" s="35" t="s">
        <v>120</v>
      </c>
      <c r="C75" s="9">
        <v>1837.1</v>
      </c>
      <c r="D75" s="9">
        <v>1837.1</v>
      </c>
      <c r="E75" s="9">
        <f t="shared" si="5"/>
        <v>100</v>
      </c>
    </row>
    <row r="76" spans="1:5" s="1" customFormat="1" ht="26.25" customHeight="1">
      <c r="A76" s="34" t="s">
        <v>348</v>
      </c>
      <c r="B76" s="35" t="s">
        <v>120</v>
      </c>
      <c r="C76" s="9">
        <v>58</v>
      </c>
      <c r="D76" s="9">
        <v>58.1</v>
      </c>
      <c r="E76" s="9">
        <f t="shared" si="5"/>
        <v>100.17241379310344</v>
      </c>
    </row>
    <row r="77" spans="1:5" s="1" customFormat="1" ht="26.25" customHeight="1">
      <c r="A77" s="34" t="s">
        <v>349</v>
      </c>
      <c r="B77" s="35" t="s">
        <v>120</v>
      </c>
      <c r="C77" s="9">
        <v>2.4</v>
      </c>
      <c r="D77" s="9">
        <v>2.3</v>
      </c>
      <c r="E77" s="9">
        <f t="shared" si="5"/>
        <v>95.83333333333333</v>
      </c>
    </row>
    <row r="78" spans="1:5" s="1" customFormat="1" ht="25.5" customHeight="1">
      <c r="A78" s="32" t="s">
        <v>121</v>
      </c>
      <c r="B78" s="39" t="s">
        <v>122</v>
      </c>
      <c r="C78" s="13">
        <f>C79+C84</f>
        <v>8681</v>
      </c>
      <c r="D78" s="13">
        <f>D79+D84</f>
        <v>8681.1</v>
      </c>
      <c r="E78" s="13">
        <f t="shared" si="5"/>
        <v>100.00115194102062</v>
      </c>
    </row>
    <row r="79" spans="1:5" s="1" customFormat="1" ht="66" customHeight="1">
      <c r="A79" s="14" t="s">
        <v>123</v>
      </c>
      <c r="B79" s="44" t="s">
        <v>21</v>
      </c>
      <c r="C79" s="10">
        <f>C80+C82</f>
        <v>4309</v>
      </c>
      <c r="D79" s="10">
        <f>D80+D82</f>
        <v>4309</v>
      </c>
      <c r="E79" s="10">
        <f t="shared" si="5"/>
        <v>100</v>
      </c>
    </row>
    <row r="80" spans="1:5" s="1" customFormat="1" ht="78.75" customHeight="1">
      <c r="A80" s="34" t="s">
        <v>124</v>
      </c>
      <c r="B80" s="35" t="s">
        <v>22</v>
      </c>
      <c r="C80" s="9">
        <f>C81</f>
        <v>4032.8</v>
      </c>
      <c r="D80" s="9">
        <f>D81</f>
        <v>4032.8</v>
      </c>
      <c r="E80" s="9">
        <f aca="true" t="shared" si="6" ref="E80:E96">D80/C80*100</f>
        <v>100</v>
      </c>
    </row>
    <row r="81" spans="1:5" s="1" customFormat="1" ht="78" customHeight="1">
      <c r="A81" s="34" t="s">
        <v>125</v>
      </c>
      <c r="B81" s="35" t="s">
        <v>126</v>
      </c>
      <c r="C81" s="9">
        <v>4032.8</v>
      </c>
      <c r="D81" s="9">
        <v>4032.8</v>
      </c>
      <c r="E81" s="9">
        <f t="shared" si="6"/>
        <v>100</v>
      </c>
    </row>
    <row r="82" spans="1:5" s="1" customFormat="1" ht="66.75" customHeight="1">
      <c r="A82" s="34" t="s">
        <v>132</v>
      </c>
      <c r="B82" s="35" t="s">
        <v>127</v>
      </c>
      <c r="C82" s="9">
        <f>C83</f>
        <v>276.2</v>
      </c>
      <c r="D82" s="9">
        <f>D83</f>
        <v>276.2</v>
      </c>
      <c r="E82" s="9">
        <f t="shared" si="6"/>
        <v>100</v>
      </c>
    </row>
    <row r="83" spans="1:5" s="1" customFormat="1" ht="78.75" customHeight="1">
      <c r="A83" s="34" t="s">
        <v>128</v>
      </c>
      <c r="B83" s="35" t="s">
        <v>129</v>
      </c>
      <c r="C83" s="9">
        <v>276.2</v>
      </c>
      <c r="D83" s="9">
        <v>276.2</v>
      </c>
      <c r="E83" s="9">
        <f t="shared" si="6"/>
        <v>100</v>
      </c>
    </row>
    <row r="84" spans="1:5" s="1" customFormat="1" ht="27.75" customHeight="1">
      <c r="A84" s="14" t="s">
        <v>11</v>
      </c>
      <c r="B84" s="44" t="s">
        <v>23</v>
      </c>
      <c r="C84" s="10">
        <f>C85+C90+C92</f>
        <v>4372.000000000001</v>
      </c>
      <c r="D84" s="10">
        <f>D85+D90+D92</f>
        <v>4372.1</v>
      </c>
      <c r="E84" s="10">
        <f t="shared" si="6"/>
        <v>100.00228728270812</v>
      </c>
    </row>
    <row r="85" spans="1:5" s="1" customFormat="1" ht="27.75" customHeight="1">
      <c r="A85" s="14" t="s">
        <v>350</v>
      </c>
      <c r="B85" s="44" t="s">
        <v>351</v>
      </c>
      <c r="C85" s="10">
        <f>C86+C87+C88+C89</f>
        <v>3742.6000000000004</v>
      </c>
      <c r="D85" s="10">
        <f>D86+D87+D88+D89</f>
        <v>3742.6000000000004</v>
      </c>
      <c r="E85" s="9">
        <f t="shared" si="6"/>
        <v>100</v>
      </c>
    </row>
    <row r="86" spans="1:5" s="1" customFormat="1" ht="54" customHeight="1">
      <c r="A86" s="34" t="s">
        <v>5</v>
      </c>
      <c r="B86" s="35" t="s">
        <v>6</v>
      </c>
      <c r="C86" s="9">
        <v>150.5</v>
      </c>
      <c r="D86" s="9">
        <v>150.5</v>
      </c>
      <c r="E86" s="9">
        <f t="shared" si="6"/>
        <v>100</v>
      </c>
    </row>
    <row r="87" spans="1:5" s="1" customFormat="1" ht="39.75" customHeight="1">
      <c r="A87" s="34" t="s">
        <v>2</v>
      </c>
      <c r="B87" s="35" t="s">
        <v>24</v>
      </c>
      <c r="C87" s="9">
        <v>2569.1</v>
      </c>
      <c r="D87" s="9">
        <v>2569.1</v>
      </c>
      <c r="E87" s="9">
        <f t="shared" si="6"/>
        <v>100</v>
      </c>
    </row>
    <row r="88" spans="1:5" s="1" customFormat="1" ht="39.75" customHeight="1">
      <c r="A88" s="34" t="s">
        <v>12</v>
      </c>
      <c r="B88" s="35" t="s">
        <v>24</v>
      </c>
      <c r="C88" s="9">
        <v>390.8</v>
      </c>
      <c r="D88" s="9">
        <v>390.8</v>
      </c>
      <c r="E88" s="9">
        <f t="shared" si="6"/>
        <v>100</v>
      </c>
    </row>
    <row r="89" spans="1:5" s="1" customFormat="1" ht="42" customHeight="1">
      <c r="A89" s="34" t="s">
        <v>13</v>
      </c>
      <c r="B89" s="35" t="s">
        <v>24</v>
      </c>
      <c r="C89" s="9">
        <v>632.2</v>
      </c>
      <c r="D89" s="9">
        <v>632.2</v>
      </c>
      <c r="E89" s="9">
        <f t="shared" si="6"/>
        <v>100</v>
      </c>
    </row>
    <row r="90" spans="1:5" s="1" customFormat="1" ht="42" customHeight="1">
      <c r="A90" s="34" t="s">
        <v>353</v>
      </c>
      <c r="B90" s="35" t="s">
        <v>352</v>
      </c>
      <c r="C90" s="9">
        <f>C91</f>
        <v>414.6</v>
      </c>
      <c r="D90" s="9">
        <f>D91</f>
        <v>414.6</v>
      </c>
      <c r="E90" s="9">
        <f t="shared" si="6"/>
        <v>100</v>
      </c>
    </row>
    <row r="91" spans="1:5" s="1" customFormat="1" ht="42" customHeight="1">
      <c r="A91" s="34" t="s">
        <v>355</v>
      </c>
      <c r="B91" s="35" t="s">
        <v>354</v>
      </c>
      <c r="C91" s="9">
        <v>414.6</v>
      </c>
      <c r="D91" s="9">
        <v>414.6</v>
      </c>
      <c r="E91" s="9">
        <f t="shared" si="6"/>
        <v>100</v>
      </c>
    </row>
    <row r="92" spans="1:5" s="1" customFormat="1" ht="60.75" customHeight="1">
      <c r="A92" s="34" t="s">
        <v>357</v>
      </c>
      <c r="B92" s="35" t="s">
        <v>356</v>
      </c>
      <c r="C92" s="9">
        <f>C93+C94+C95+C96</f>
        <v>214.8</v>
      </c>
      <c r="D92" s="9">
        <f>D93+D94+D95+D96</f>
        <v>214.9</v>
      </c>
      <c r="E92" s="9">
        <f t="shared" si="6"/>
        <v>100.04655493482308</v>
      </c>
    </row>
    <row r="93" spans="1:5" s="1" customFormat="1" ht="84" customHeight="1">
      <c r="A93" s="34" t="s">
        <v>360</v>
      </c>
      <c r="B93" s="35" t="s">
        <v>361</v>
      </c>
      <c r="C93" s="9">
        <v>52</v>
      </c>
      <c r="D93" s="9">
        <v>52</v>
      </c>
      <c r="E93" s="9">
        <f t="shared" si="6"/>
        <v>100</v>
      </c>
    </row>
    <row r="94" spans="1:5" s="1" customFormat="1" ht="66.75" customHeight="1">
      <c r="A94" s="34" t="s">
        <v>358</v>
      </c>
      <c r="B94" s="35" t="s">
        <v>359</v>
      </c>
      <c r="C94" s="9">
        <v>110.3</v>
      </c>
      <c r="D94" s="9">
        <v>110.3</v>
      </c>
      <c r="E94" s="9">
        <f t="shared" si="6"/>
        <v>100</v>
      </c>
    </row>
    <row r="95" spans="1:5" s="1" customFormat="1" ht="66" customHeight="1">
      <c r="A95" s="34" t="s">
        <v>362</v>
      </c>
      <c r="B95" s="35" t="s">
        <v>359</v>
      </c>
      <c r="C95" s="9">
        <v>33.5</v>
      </c>
      <c r="D95" s="9">
        <v>33.5</v>
      </c>
      <c r="E95" s="9">
        <f t="shared" si="6"/>
        <v>100</v>
      </c>
    </row>
    <row r="96" spans="1:5" s="1" customFormat="1" ht="71.25" customHeight="1">
      <c r="A96" s="34" t="s">
        <v>363</v>
      </c>
      <c r="B96" s="35" t="s">
        <v>359</v>
      </c>
      <c r="C96" s="9">
        <v>19</v>
      </c>
      <c r="D96" s="9">
        <v>19.1</v>
      </c>
      <c r="E96" s="9">
        <f t="shared" si="6"/>
        <v>100.52631578947368</v>
      </c>
    </row>
    <row r="97" spans="1:5" s="1" customFormat="1" ht="18" customHeight="1">
      <c r="A97" s="32" t="s">
        <v>130</v>
      </c>
      <c r="B97" s="39" t="s">
        <v>131</v>
      </c>
      <c r="C97" s="13">
        <f>C98+C124+C127+C136</f>
        <v>1380.5</v>
      </c>
      <c r="D97" s="13">
        <f>D98+D124+D127+D136</f>
        <v>1380.5</v>
      </c>
      <c r="E97" s="13">
        <f>D97/C97*100</f>
        <v>100</v>
      </c>
    </row>
    <row r="98" spans="1:5" s="1" customFormat="1" ht="41.25" customHeight="1">
      <c r="A98" s="14" t="s">
        <v>364</v>
      </c>
      <c r="B98" s="12" t="s">
        <v>365</v>
      </c>
      <c r="C98" s="5">
        <f>C99+C102+C105+C109+C111+C113+C115+C117+C120</f>
        <v>766.3999999999999</v>
      </c>
      <c r="D98" s="5">
        <f>D99+D102+D105+D109+D111+D113+D115+D117+D120</f>
        <v>766.3999999999999</v>
      </c>
      <c r="E98" s="9">
        <f>D98/C98*100</f>
        <v>100</v>
      </c>
    </row>
    <row r="99" spans="1:5" s="1" customFormat="1" ht="60" customHeight="1">
      <c r="A99" s="14" t="s">
        <v>366</v>
      </c>
      <c r="B99" s="12" t="s">
        <v>367</v>
      </c>
      <c r="C99" s="17">
        <f>C100+C101</f>
        <v>5.699999999999999</v>
      </c>
      <c r="D99" s="17">
        <f>D100+D101</f>
        <v>5.699999999999999</v>
      </c>
      <c r="E99" s="9">
        <f>D99/C99*100</f>
        <v>100</v>
      </c>
    </row>
    <row r="100" spans="1:8" s="1" customFormat="1" ht="78.75" customHeight="1">
      <c r="A100" s="14" t="s">
        <v>236</v>
      </c>
      <c r="B100" s="12" t="s">
        <v>204</v>
      </c>
      <c r="C100" s="17">
        <v>5.1</v>
      </c>
      <c r="D100" s="17">
        <v>5.1</v>
      </c>
      <c r="E100" s="9">
        <f>D100/C100*100</f>
        <v>100</v>
      </c>
      <c r="H100" s="16"/>
    </row>
    <row r="101" spans="1:5" s="1" customFormat="1" ht="78.75" customHeight="1">
      <c r="A101" s="14" t="s">
        <v>237</v>
      </c>
      <c r="B101" s="12" t="s">
        <v>204</v>
      </c>
      <c r="C101" s="17">
        <v>0.6</v>
      </c>
      <c r="D101" s="17">
        <v>0.6</v>
      </c>
      <c r="E101" s="9">
        <f>D101/C101*100</f>
        <v>100</v>
      </c>
    </row>
    <row r="102" spans="1:5" s="1" customFormat="1" ht="84" customHeight="1">
      <c r="A102" s="14" t="s">
        <v>369</v>
      </c>
      <c r="B102" s="12" t="s">
        <v>368</v>
      </c>
      <c r="C102" s="17">
        <f>C103+C104</f>
        <v>15.6</v>
      </c>
      <c r="D102" s="17">
        <f>D103+D104</f>
        <v>15.6</v>
      </c>
      <c r="E102" s="10">
        <f aca="true" t="shared" si="7" ref="E102:E138">D102/C102*100</f>
        <v>100</v>
      </c>
    </row>
    <row r="103" spans="1:5" s="1" customFormat="1" ht="86.25" customHeight="1">
      <c r="A103" s="34" t="s">
        <v>192</v>
      </c>
      <c r="B103" s="45" t="s">
        <v>205</v>
      </c>
      <c r="C103" s="18">
        <v>5.6</v>
      </c>
      <c r="D103" s="18">
        <v>5.6</v>
      </c>
      <c r="E103" s="9">
        <f t="shared" si="7"/>
        <v>100</v>
      </c>
    </row>
    <row r="104" spans="1:5" s="1" customFormat="1" ht="80.25" customHeight="1">
      <c r="A104" s="34" t="s">
        <v>193</v>
      </c>
      <c r="B104" s="45" t="s">
        <v>205</v>
      </c>
      <c r="C104" s="17">
        <v>10</v>
      </c>
      <c r="D104" s="18">
        <v>10</v>
      </c>
      <c r="E104" s="9">
        <f t="shared" si="7"/>
        <v>100</v>
      </c>
    </row>
    <row r="105" spans="1:5" s="1" customFormat="1" ht="67.5" customHeight="1">
      <c r="A105" s="14" t="s">
        <v>238</v>
      </c>
      <c r="B105" s="12" t="s">
        <v>370</v>
      </c>
      <c r="C105" s="17">
        <f>C106+C107+C108</f>
        <v>17.2</v>
      </c>
      <c r="D105" s="17">
        <f>D106+D107+D108</f>
        <v>17.2</v>
      </c>
      <c r="E105" s="10">
        <f>D105/C105*100</f>
        <v>100</v>
      </c>
    </row>
    <row r="106" spans="1:5" s="1" customFormat="1" ht="71.25" customHeight="1">
      <c r="A106" s="14" t="s">
        <v>194</v>
      </c>
      <c r="B106" s="12" t="s">
        <v>206</v>
      </c>
      <c r="C106" s="17">
        <v>0.7</v>
      </c>
      <c r="D106" s="17">
        <v>0.7</v>
      </c>
      <c r="E106" s="10">
        <f>D106/C106*100</f>
        <v>100</v>
      </c>
    </row>
    <row r="107" spans="1:5" s="1" customFormat="1" ht="69.75" customHeight="1">
      <c r="A107" s="14" t="s">
        <v>225</v>
      </c>
      <c r="B107" s="12" t="s">
        <v>206</v>
      </c>
      <c r="C107" s="17">
        <v>1.1</v>
      </c>
      <c r="D107" s="17">
        <v>1.1</v>
      </c>
      <c r="E107" s="10">
        <f t="shared" si="7"/>
        <v>100</v>
      </c>
    </row>
    <row r="108" spans="1:5" s="1" customFormat="1" ht="69.75" customHeight="1">
      <c r="A108" s="14" t="s">
        <v>195</v>
      </c>
      <c r="B108" s="12" t="s">
        <v>207</v>
      </c>
      <c r="C108" s="17">
        <v>15.4</v>
      </c>
      <c r="D108" s="17">
        <v>15.4</v>
      </c>
      <c r="E108" s="10">
        <f t="shared" si="7"/>
        <v>100</v>
      </c>
    </row>
    <row r="109" spans="1:5" s="1" customFormat="1" ht="81" customHeight="1">
      <c r="A109" s="14" t="s">
        <v>239</v>
      </c>
      <c r="B109" s="12" t="s">
        <v>240</v>
      </c>
      <c r="C109" s="17">
        <f>C110</f>
        <v>117.2</v>
      </c>
      <c r="D109" s="17">
        <f>D110</f>
        <v>117.2</v>
      </c>
      <c r="E109" s="10">
        <f t="shared" si="7"/>
        <v>100</v>
      </c>
    </row>
    <row r="110" spans="1:5" s="1" customFormat="1" ht="84.75" customHeight="1">
      <c r="A110" s="14" t="s">
        <v>196</v>
      </c>
      <c r="B110" s="12" t="s">
        <v>226</v>
      </c>
      <c r="C110" s="17">
        <v>117.2</v>
      </c>
      <c r="D110" s="17">
        <v>117.2</v>
      </c>
      <c r="E110" s="10">
        <f t="shared" si="7"/>
        <v>100</v>
      </c>
    </row>
    <row r="111" spans="1:5" s="1" customFormat="1" ht="65.25" customHeight="1">
      <c r="A111" s="14" t="s">
        <v>373</v>
      </c>
      <c r="B111" s="12" t="s">
        <v>371</v>
      </c>
      <c r="C111" s="17">
        <f>C112</f>
        <v>5</v>
      </c>
      <c r="D111" s="17">
        <f>D112</f>
        <v>5</v>
      </c>
      <c r="E111" s="10">
        <f t="shared" si="7"/>
        <v>100</v>
      </c>
    </row>
    <row r="112" spans="1:5" s="1" customFormat="1" ht="76.5" customHeight="1">
      <c r="A112" s="14" t="s">
        <v>372</v>
      </c>
      <c r="B112" s="12" t="s">
        <v>374</v>
      </c>
      <c r="C112" s="17">
        <v>5</v>
      </c>
      <c r="D112" s="17">
        <v>5</v>
      </c>
      <c r="E112" s="10">
        <f t="shared" si="7"/>
        <v>100</v>
      </c>
    </row>
    <row r="113" spans="1:5" s="1" customFormat="1" ht="69" customHeight="1">
      <c r="A113" s="46" t="s">
        <v>375</v>
      </c>
      <c r="B113" s="12" t="s">
        <v>376</v>
      </c>
      <c r="C113" s="17">
        <f>C114</f>
        <v>7</v>
      </c>
      <c r="D113" s="17">
        <f>D114</f>
        <v>7</v>
      </c>
      <c r="E113" s="10">
        <f t="shared" si="7"/>
        <v>100</v>
      </c>
    </row>
    <row r="114" spans="1:5" s="1" customFormat="1" ht="83.25" customHeight="1">
      <c r="A114" s="14" t="s">
        <v>241</v>
      </c>
      <c r="B114" s="12" t="s">
        <v>208</v>
      </c>
      <c r="C114" s="17">
        <v>7</v>
      </c>
      <c r="D114" s="17">
        <v>7</v>
      </c>
      <c r="E114" s="10">
        <f t="shared" si="7"/>
        <v>100</v>
      </c>
    </row>
    <row r="115" spans="1:5" s="1" customFormat="1" ht="75" customHeight="1">
      <c r="A115" s="14" t="s">
        <v>377</v>
      </c>
      <c r="B115" s="12" t="s">
        <v>378</v>
      </c>
      <c r="C115" s="17">
        <f>C116</f>
        <v>0.2</v>
      </c>
      <c r="D115" s="17">
        <f>D116</f>
        <v>0.2</v>
      </c>
      <c r="E115" s="10">
        <f t="shared" si="7"/>
        <v>100</v>
      </c>
    </row>
    <row r="116" spans="1:5" s="1" customFormat="1" ht="99.75" customHeight="1">
      <c r="A116" s="14" t="s">
        <v>242</v>
      </c>
      <c r="B116" s="12" t="s">
        <v>209</v>
      </c>
      <c r="C116" s="17">
        <v>0.2</v>
      </c>
      <c r="D116" s="17">
        <v>0.2</v>
      </c>
      <c r="E116" s="10">
        <f t="shared" si="7"/>
        <v>100</v>
      </c>
    </row>
    <row r="117" spans="1:5" s="1" customFormat="1" ht="60" customHeight="1">
      <c r="A117" s="14" t="s">
        <v>379</v>
      </c>
      <c r="B117" s="12" t="s">
        <v>380</v>
      </c>
      <c r="C117" s="17">
        <f>C118+C119</f>
        <v>505.7</v>
      </c>
      <c r="D117" s="17">
        <f>D118+D119</f>
        <v>505.7</v>
      </c>
      <c r="E117" s="10">
        <f t="shared" si="7"/>
        <v>100</v>
      </c>
    </row>
    <row r="118" spans="1:5" s="1" customFormat="1" ht="70.5" customHeight="1">
      <c r="A118" s="14" t="s">
        <v>381</v>
      </c>
      <c r="B118" s="12" t="s">
        <v>210</v>
      </c>
      <c r="C118" s="17">
        <v>2.5</v>
      </c>
      <c r="D118" s="17">
        <v>2.5</v>
      </c>
      <c r="E118" s="10">
        <f t="shared" si="7"/>
        <v>100</v>
      </c>
    </row>
    <row r="119" spans="1:5" s="1" customFormat="1" ht="70.5" customHeight="1">
      <c r="A119" s="14" t="s">
        <v>243</v>
      </c>
      <c r="B119" s="12" t="s">
        <v>210</v>
      </c>
      <c r="C119" s="17">
        <v>503.2</v>
      </c>
      <c r="D119" s="17">
        <v>503.2</v>
      </c>
      <c r="E119" s="10">
        <f t="shared" si="7"/>
        <v>100</v>
      </c>
    </row>
    <row r="120" spans="1:5" s="1" customFormat="1" ht="81.75" customHeight="1">
      <c r="A120" s="14" t="s">
        <v>244</v>
      </c>
      <c r="B120" s="12" t="s">
        <v>211</v>
      </c>
      <c r="C120" s="17">
        <f>C121+C122+C123</f>
        <v>92.8</v>
      </c>
      <c r="D120" s="17">
        <f>D121+D122+D123</f>
        <v>92.8</v>
      </c>
      <c r="E120" s="10">
        <f t="shared" si="7"/>
        <v>100</v>
      </c>
    </row>
    <row r="121" spans="1:5" s="1" customFormat="1" ht="82.5" customHeight="1">
      <c r="A121" s="14" t="s">
        <v>197</v>
      </c>
      <c r="B121" s="12" t="s">
        <v>211</v>
      </c>
      <c r="C121" s="17">
        <v>25.2</v>
      </c>
      <c r="D121" s="17">
        <v>25.2</v>
      </c>
      <c r="E121" s="10">
        <f t="shared" si="7"/>
        <v>100</v>
      </c>
    </row>
    <row r="122" spans="1:5" s="1" customFormat="1" ht="79.5" customHeight="1">
      <c r="A122" s="14" t="s">
        <v>198</v>
      </c>
      <c r="B122" s="12" t="s">
        <v>211</v>
      </c>
      <c r="C122" s="17">
        <v>66.6</v>
      </c>
      <c r="D122" s="17">
        <v>66.6</v>
      </c>
      <c r="E122" s="10">
        <f t="shared" si="7"/>
        <v>100</v>
      </c>
    </row>
    <row r="123" spans="1:5" s="1" customFormat="1" ht="79.5" customHeight="1">
      <c r="A123" s="14" t="s">
        <v>199</v>
      </c>
      <c r="B123" s="12" t="s">
        <v>212</v>
      </c>
      <c r="C123" s="17">
        <v>1</v>
      </c>
      <c r="D123" s="17">
        <v>1</v>
      </c>
      <c r="E123" s="10">
        <f t="shared" si="7"/>
        <v>100</v>
      </c>
    </row>
    <row r="124" spans="1:5" s="1" customFormat="1" ht="105" customHeight="1">
      <c r="A124" s="14" t="s">
        <v>245</v>
      </c>
      <c r="B124" s="12" t="s">
        <v>246</v>
      </c>
      <c r="C124" s="17">
        <f>C125+C126</f>
        <v>327.6</v>
      </c>
      <c r="D124" s="17">
        <f>D125+D126</f>
        <v>327.6</v>
      </c>
      <c r="E124" s="10">
        <f t="shared" si="7"/>
        <v>100</v>
      </c>
    </row>
    <row r="125" spans="1:5" s="1" customFormat="1" ht="69.75" customHeight="1">
      <c r="A125" s="14" t="s">
        <v>200</v>
      </c>
      <c r="B125" s="12" t="s">
        <v>213</v>
      </c>
      <c r="C125" s="17">
        <v>320.1</v>
      </c>
      <c r="D125" s="17">
        <v>320.1</v>
      </c>
      <c r="E125" s="10">
        <f t="shared" si="7"/>
        <v>100</v>
      </c>
    </row>
    <row r="126" spans="1:5" s="1" customFormat="1" ht="69.75" customHeight="1">
      <c r="A126" s="14" t="s">
        <v>227</v>
      </c>
      <c r="B126" s="12" t="s">
        <v>213</v>
      </c>
      <c r="C126" s="17">
        <v>7.5</v>
      </c>
      <c r="D126" s="17">
        <v>7.5</v>
      </c>
      <c r="E126" s="10">
        <f t="shared" si="7"/>
        <v>100</v>
      </c>
    </row>
    <row r="127" spans="1:5" s="1" customFormat="1" ht="40.5" customHeight="1">
      <c r="A127" s="14" t="s">
        <v>382</v>
      </c>
      <c r="B127" s="12" t="s">
        <v>383</v>
      </c>
      <c r="C127" s="17">
        <f>C128+C130</f>
        <v>84.5</v>
      </c>
      <c r="D127" s="17">
        <f>D128+D130</f>
        <v>84.5</v>
      </c>
      <c r="E127" s="10">
        <f t="shared" si="7"/>
        <v>100</v>
      </c>
    </row>
    <row r="128" spans="1:5" s="1" customFormat="1" ht="43.5" customHeight="1">
      <c r="A128" s="14" t="s">
        <v>384</v>
      </c>
      <c r="B128" s="12" t="s">
        <v>386</v>
      </c>
      <c r="C128" s="17">
        <f>C129</f>
        <v>34.6</v>
      </c>
      <c r="D128" s="17">
        <f>D129</f>
        <v>34.6</v>
      </c>
      <c r="E128" s="10">
        <f t="shared" si="7"/>
        <v>100</v>
      </c>
    </row>
    <row r="129" spans="1:5" s="1" customFormat="1" ht="43.5" customHeight="1">
      <c r="A129" s="14" t="s">
        <v>385</v>
      </c>
      <c r="B129" s="12" t="s">
        <v>386</v>
      </c>
      <c r="C129" s="17">
        <v>34.6</v>
      </c>
      <c r="D129" s="17">
        <v>34.6</v>
      </c>
      <c r="E129" s="10">
        <f t="shared" si="7"/>
        <v>100</v>
      </c>
    </row>
    <row r="130" spans="1:5" s="1" customFormat="1" ht="61.5" customHeight="1">
      <c r="A130" s="14" t="s">
        <v>247</v>
      </c>
      <c r="B130" s="47" t="s">
        <v>248</v>
      </c>
      <c r="C130" s="17">
        <f>C131</f>
        <v>49.900000000000006</v>
      </c>
      <c r="D130" s="17">
        <f>D131</f>
        <v>49.900000000000006</v>
      </c>
      <c r="E130" s="10">
        <f t="shared" si="7"/>
        <v>100</v>
      </c>
    </row>
    <row r="131" spans="1:5" s="1" customFormat="1" ht="61.5" customHeight="1">
      <c r="A131" s="48" t="s">
        <v>388</v>
      </c>
      <c r="B131" s="49" t="s">
        <v>387</v>
      </c>
      <c r="C131" s="19">
        <f>C132+C133+C134+C135</f>
        <v>49.900000000000006</v>
      </c>
      <c r="D131" s="19">
        <f>D132+D133+D134+D135</f>
        <v>49.900000000000006</v>
      </c>
      <c r="E131" s="10">
        <f t="shared" si="7"/>
        <v>100</v>
      </c>
    </row>
    <row r="132" spans="1:5" s="1" customFormat="1" ht="61.5" customHeight="1">
      <c r="A132" s="48" t="s">
        <v>389</v>
      </c>
      <c r="B132" s="50" t="s">
        <v>214</v>
      </c>
      <c r="C132" s="19">
        <v>21.2</v>
      </c>
      <c r="D132" s="17">
        <v>21.2</v>
      </c>
      <c r="E132" s="10">
        <f t="shared" si="7"/>
        <v>100</v>
      </c>
    </row>
    <row r="133" spans="1:5" s="1" customFormat="1" ht="60.75" customHeight="1">
      <c r="A133" s="48" t="s">
        <v>390</v>
      </c>
      <c r="B133" s="51" t="s">
        <v>214</v>
      </c>
      <c r="C133" s="19">
        <v>14.9</v>
      </c>
      <c r="D133" s="17">
        <v>14.9</v>
      </c>
      <c r="E133" s="10">
        <f t="shared" si="7"/>
        <v>100</v>
      </c>
    </row>
    <row r="134" spans="1:5" s="1" customFormat="1" ht="112.5" customHeight="1">
      <c r="A134" s="14" t="s">
        <v>391</v>
      </c>
      <c r="B134" s="12" t="s">
        <v>215</v>
      </c>
      <c r="C134" s="17">
        <v>11.6</v>
      </c>
      <c r="D134" s="17">
        <v>11.6</v>
      </c>
      <c r="E134" s="10">
        <f t="shared" si="7"/>
        <v>100</v>
      </c>
    </row>
    <row r="135" spans="1:5" s="1" customFormat="1" ht="76.5" customHeight="1">
      <c r="A135" s="14" t="s">
        <v>392</v>
      </c>
      <c r="B135" s="50" t="s">
        <v>216</v>
      </c>
      <c r="C135" s="17">
        <v>2.2</v>
      </c>
      <c r="D135" s="17">
        <v>2.2</v>
      </c>
      <c r="E135" s="10">
        <f t="shared" si="7"/>
        <v>100</v>
      </c>
    </row>
    <row r="136" spans="1:5" s="1" customFormat="1" ht="101.25" customHeight="1">
      <c r="A136" s="14" t="s">
        <v>201</v>
      </c>
      <c r="B136" s="12" t="s">
        <v>217</v>
      </c>
      <c r="C136" s="17">
        <f>C137+C138</f>
        <v>202</v>
      </c>
      <c r="D136" s="17">
        <f>D137+D138</f>
        <v>202</v>
      </c>
      <c r="E136" s="10">
        <f t="shared" si="7"/>
        <v>100</v>
      </c>
    </row>
    <row r="137" spans="1:5" s="1" customFormat="1" ht="84" customHeight="1">
      <c r="A137" s="14" t="s">
        <v>202</v>
      </c>
      <c r="B137" s="12" t="s">
        <v>217</v>
      </c>
      <c r="C137" s="17">
        <v>2</v>
      </c>
      <c r="D137" s="17">
        <v>2</v>
      </c>
      <c r="E137" s="10">
        <f t="shared" si="7"/>
        <v>100</v>
      </c>
    </row>
    <row r="138" spans="1:5" s="1" customFormat="1" ht="80.25" customHeight="1">
      <c r="A138" s="14" t="s">
        <v>203</v>
      </c>
      <c r="B138" s="12" t="s">
        <v>217</v>
      </c>
      <c r="C138" s="17">
        <v>200</v>
      </c>
      <c r="D138" s="17">
        <v>200</v>
      </c>
      <c r="E138" s="10">
        <f t="shared" si="7"/>
        <v>100</v>
      </c>
    </row>
    <row r="139" spans="1:5" ht="17.25" customHeight="1">
      <c r="A139" s="32"/>
      <c r="B139" s="33" t="s">
        <v>7</v>
      </c>
      <c r="C139" s="13">
        <f>C97+C78+C73+C67+C47+C42+C23+C18+C11+C40+C38</f>
        <v>467000</v>
      </c>
      <c r="D139" s="13">
        <f>D97+D78+D73+D67+D47+D42+D23+D18+D11+D40+D38</f>
        <v>470231.7</v>
      </c>
      <c r="E139" s="13">
        <f aca="true" t="shared" si="8" ref="E139:E148">D139/C139*100</f>
        <v>100.69201284796574</v>
      </c>
    </row>
    <row r="140" spans="1:5" ht="18" customHeight="1">
      <c r="A140" s="52" t="s">
        <v>14</v>
      </c>
      <c r="B140" s="53" t="s">
        <v>270</v>
      </c>
      <c r="C140" s="13">
        <f>C141+C155+C191+C214+C266+C269</f>
        <v>2264528.9999999995</v>
      </c>
      <c r="D140" s="13">
        <f>D141+D155+D191+D214+D266+D269</f>
        <v>2212432.9</v>
      </c>
      <c r="E140" s="13">
        <f t="shared" si="8"/>
        <v>97.69947304715464</v>
      </c>
    </row>
    <row r="141" spans="1:5" ht="12.75">
      <c r="A141" s="52" t="s">
        <v>143</v>
      </c>
      <c r="B141" s="53" t="s">
        <v>271</v>
      </c>
      <c r="C141" s="13">
        <f>SUM(C142,C144,C149,C152)</f>
        <v>416820.9</v>
      </c>
      <c r="D141" s="13">
        <f>SUM(D142,D144,D149,D152)</f>
        <v>416820.9</v>
      </c>
      <c r="E141" s="13">
        <f t="shared" si="8"/>
        <v>100</v>
      </c>
    </row>
    <row r="142" spans="1:5" ht="38.25">
      <c r="A142" s="8" t="s">
        <v>249</v>
      </c>
      <c r="B142" s="11" t="s">
        <v>250</v>
      </c>
      <c r="C142" s="5">
        <f>C143</f>
        <v>265744</v>
      </c>
      <c r="D142" s="5">
        <f>D143</f>
        <v>265744</v>
      </c>
      <c r="E142" s="5">
        <f t="shared" si="8"/>
        <v>100</v>
      </c>
    </row>
    <row r="143" spans="1:5" ht="42.75" customHeight="1">
      <c r="A143" s="54" t="s">
        <v>142</v>
      </c>
      <c r="B143" s="11" t="s">
        <v>250</v>
      </c>
      <c r="C143" s="6">
        <v>265744</v>
      </c>
      <c r="D143" s="6">
        <v>265744</v>
      </c>
      <c r="E143" s="6">
        <f t="shared" si="8"/>
        <v>100</v>
      </c>
    </row>
    <row r="144" spans="1:5" ht="37.5" customHeight="1">
      <c r="A144" s="8" t="s">
        <v>393</v>
      </c>
      <c r="B144" s="11" t="s">
        <v>394</v>
      </c>
      <c r="C144" s="6">
        <f>SUM(C145:C148)</f>
        <v>55732</v>
      </c>
      <c r="D144" s="6">
        <f>SUM(D145:D148)</f>
        <v>55732</v>
      </c>
      <c r="E144" s="6">
        <f>D144/C144*100</f>
        <v>100</v>
      </c>
    </row>
    <row r="145" spans="1:5" ht="43.5" customHeight="1">
      <c r="A145" s="8" t="s">
        <v>218</v>
      </c>
      <c r="B145" s="11" t="s">
        <v>394</v>
      </c>
      <c r="C145" s="6">
        <v>11114</v>
      </c>
      <c r="D145" s="6">
        <v>11114</v>
      </c>
      <c r="E145" s="5">
        <f t="shared" si="8"/>
        <v>100</v>
      </c>
    </row>
    <row r="146" spans="1:5" ht="80.25" customHeight="1">
      <c r="A146" s="8" t="s">
        <v>218</v>
      </c>
      <c r="B146" s="11" t="s">
        <v>395</v>
      </c>
      <c r="C146" s="6">
        <v>18184</v>
      </c>
      <c r="D146" s="6">
        <v>18184</v>
      </c>
      <c r="E146" s="5">
        <f t="shared" si="8"/>
        <v>100</v>
      </c>
    </row>
    <row r="147" spans="1:5" ht="85.5" customHeight="1">
      <c r="A147" s="8" t="s">
        <v>218</v>
      </c>
      <c r="B147" s="11" t="s">
        <v>396</v>
      </c>
      <c r="C147" s="6">
        <v>15833</v>
      </c>
      <c r="D147" s="6">
        <v>15833</v>
      </c>
      <c r="E147" s="5">
        <f t="shared" si="8"/>
        <v>100</v>
      </c>
    </row>
    <row r="148" spans="1:5" ht="55.5" customHeight="1">
      <c r="A148" s="8" t="s">
        <v>218</v>
      </c>
      <c r="B148" s="11" t="s">
        <v>397</v>
      </c>
      <c r="C148" s="6">
        <v>10601</v>
      </c>
      <c r="D148" s="6">
        <v>10601</v>
      </c>
      <c r="E148" s="5">
        <f t="shared" si="8"/>
        <v>100</v>
      </c>
    </row>
    <row r="149" spans="1:5" ht="49.5" customHeight="1">
      <c r="A149" s="54" t="s">
        <v>251</v>
      </c>
      <c r="B149" s="11" t="s">
        <v>252</v>
      </c>
      <c r="C149" s="6">
        <f>SUM(C150:C151)</f>
        <v>88131</v>
      </c>
      <c r="D149" s="6">
        <f>SUM(D150:D151)</f>
        <v>88131</v>
      </c>
      <c r="E149" s="5">
        <f>D149/C149*100</f>
        <v>100</v>
      </c>
    </row>
    <row r="150" spans="1:5" ht="81" customHeight="1">
      <c r="A150" s="54" t="s">
        <v>253</v>
      </c>
      <c r="B150" s="11" t="s">
        <v>254</v>
      </c>
      <c r="C150" s="6">
        <v>74146</v>
      </c>
      <c r="D150" s="6">
        <v>74146</v>
      </c>
      <c r="E150" s="6">
        <f aca="true" t="shared" si="9" ref="E150:E185">D150/C150*100</f>
        <v>100</v>
      </c>
    </row>
    <row r="151" spans="1:5" ht="83.25" customHeight="1">
      <c r="A151" s="54" t="s">
        <v>255</v>
      </c>
      <c r="B151" s="11" t="s">
        <v>256</v>
      </c>
      <c r="C151" s="6">
        <v>13985</v>
      </c>
      <c r="D151" s="6">
        <v>13985</v>
      </c>
      <c r="E151" s="6">
        <f t="shared" si="9"/>
        <v>100</v>
      </c>
    </row>
    <row r="152" spans="1:5" ht="43.5" customHeight="1">
      <c r="A152" s="54" t="s">
        <v>398</v>
      </c>
      <c r="B152" s="15" t="s">
        <v>399</v>
      </c>
      <c r="C152" s="6">
        <f>SUM(C153:C154)</f>
        <v>7213.9</v>
      </c>
      <c r="D152" s="6">
        <f>SUM(D153:D154)</f>
        <v>7213.9</v>
      </c>
      <c r="E152" s="6">
        <f t="shared" si="9"/>
        <v>100</v>
      </c>
    </row>
    <row r="153" spans="1:5" ht="44.25" customHeight="1">
      <c r="A153" s="54" t="s">
        <v>398</v>
      </c>
      <c r="B153" s="11" t="s">
        <v>400</v>
      </c>
      <c r="C153" s="6">
        <v>4117</v>
      </c>
      <c r="D153" s="6">
        <v>4117</v>
      </c>
      <c r="E153" s="6">
        <f t="shared" si="9"/>
        <v>100</v>
      </c>
    </row>
    <row r="154" spans="1:5" ht="64.5" customHeight="1">
      <c r="A154" s="54" t="s">
        <v>401</v>
      </c>
      <c r="B154" s="11" t="s">
        <v>402</v>
      </c>
      <c r="C154" s="6">
        <v>3096.9</v>
      </c>
      <c r="D154" s="6">
        <v>3096.9</v>
      </c>
      <c r="E154" s="6">
        <f t="shared" si="9"/>
        <v>100</v>
      </c>
    </row>
    <row r="155" spans="1:5" ht="41.25" customHeight="1">
      <c r="A155" s="52" t="s">
        <v>141</v>
      </c>
      <c r="B155" s="53" t="s">
        <v>272</v>
      </c>
      <c r="C155" s="13">
        <f>SUM(C156,C159,C161,C163,C165,C167,C169,C175,C177)</f>
        <v>599162.5999999999</v>
      </c>
      <c r="D155" s="13">
        <f>SUM(D156,D159,D161,D163,D165,D167,D169,D175,D177)</f>
        <v>595822.2</v>
      </c>
      <c r="E155" s="55">
        <f t="shared" si="9"/>
        <v>99.44248856654272</v>
      </c>
    </row>
    <row r="156" spans="1:5" ht="44.25" customHeight="1">
      <c r="A156" s="8" t="s">
        <v>273</v>
      </c>
      <c r="B156" s="11" t="s">
        <v>274</v>
      </c>
      <c r="C156" s="5">
        <f>SUM(C157:C158)</f>
        <v>340681.39999999997</v>
      </c>
      <c r="D156" s="5">
        <f>SUM(D157:D158)</f>
        <v>337991</v>
      </c>
      <c r="E156" s="6">
        <f t="shared" si="9"/>
        <v>99.21028855699197</v>
      </c>
    </row>
    <row r="157" spans="1:5" ht="56.25" customHeight="1">
      <c r="A157" s="8" t="s">
        <v>139</v>
      </c>
      <c r="B157" s="11" t="s">
        <v>403</v>
      </c>
      <c r="C157" s="6">
        <v>318794.1</v>
      </c>
      <c r="D157" s="6">
        <v>316103.7</v>
      </c>
      <c r="E157" s="6">
        <f t="shared" si="9"/>
        <v>99.15606970141543</v>
      </c>
    </row>
    <row r="158" spans="1:5" ht="66" customHeight="1">
      <c r="A158" s="8" t="s">
        <v>139</v>
      </c>
      <c r="B158" s="11" t="s">
        <v>404</v>
      </c>
      <c r="C158" s="6">
        <v>21887.3</v>
      </c>
      <c r="D158" s="6">
        <v>21887.3</v>
      </c>
      <c r="E158" s="6">
        <f t="shared" si="9"/>
        <v>100</v>
      </c>
    </row>
    <row r="159" spans="1:5" ht="55.5" customHeight="1">
      <c r="A159" s="8" t="s">
        <v>275</v>
      </c>
      <c r="B159" s="11" t="s">
        <v>258</v>
      </c>
      <c r="C159" s="7">
        <f>SUM(C160)</f>
        <v>727.6</v>
      </c>
      <c r="D159" s="7">
        <f>SUM(D160)</f>
        <v>727.6</v>
      </c>
      <c r="E159" s="6">
        <f t="shared" si="9"/>
        <v>100</v>
      </c>
    </row>
    <row r="160" spans="1:5" ht="96.75" customHeight="1">
      <c r="A160" s="8" t="s">
        <v>148</v>
      </c>
      <c r="B160" s="11" t="s">
        <v>257</v>
      </c>
      <c r="C160" s="6">
        <v>727.6</v>
      </c>
      <c r="D160" s="6">
        <v>727.6</v>
      </c>
      <c r="E160" s="6">
        <f t="shared" si="9"/>
        <v>100</v>
      </c>
    </row>
    <row r="161" spans="1:5" ht="75" customHeight="1">
      <c r="A161" s="8" t="s">
        <v>276</v>
      </c>
      <c r="B161" s="11" t="s">
        <v>277</v>
      </c>
      <c r="C161" s="5">
        <f>C162</f>
        <v>4706.2</v>
      </c>
      <c r="D161" s="5">
        <f>D162</f>
        <v>4706.2</v>
      </c>
      <c r="E161" s="6">
        <f t="shared" si="9"/>
        <v>100</v>
      </c>
    </row>
    <row r="162" spans="1:5" ht="109.5" customHeight="1">
      <c r="A162" s="8" t="s">
        <v>186</v>
      </c>
      <c r="B162" s="11" t="s">
        <v>259</v>
      </c>
      <c r="C162" s="6">
        <v>4706.2</v>
      </c>
      <c r="D162" s="6">
        <v>4706.2</v>
      </c>
      <c r="E162" s="6">
        <f t="shared" si="9"/>
        <v>100</v>
      </c>
    </row>
    <row r="163" spans="1:5" ht="51.75" customHeight="1">
      <c r="A163" s="8" t="s">
        <v>405</v>
      </c>
      <c r="B163" s="11" t="s">
        <v>406</v>
      </c>
      <c r="C163" s="5">
        <f>C164</f>
        <v>4753.3</v>
      </c>
      <c r="D163" s="5">
        <f>D164</f>
        <v>4753.3</v>
      </c>
      <c r="E163" s="6">
        <f t="shared" si="9"/>
        <v>100</v>
      </c>
    </row>
    <row r="164" spans="1:5" ht="63" customHeight="1">
      <c r="A164" s="8" t="s">
        <v>407</v>
      </c>
      <c r="B164" s="11" t="s">
        <v>408</v>
      </c>
      <c r="C164" s="6">
        <v>4753.3</v>
      </c>
      <c r="D164" s="6">
        <v>4753.3</v>
      </c>
      <c r="E164" s="6">
        <f t="shared" si="9"/>
        <v>100</v>
      </c>
    </row>
    <row r="165" spans="1:5" ht="57.75" customHeight="1">
      <c r="A165" s="8" t="s">
        <v>278</v>
      </c>
      <c r="B165" s="11" t="s">
        <v>260</v>
      </c>
      <c r="C165" s="6">
        <f>SUM(C166)</f>
        <v>26948.1</v>
      </c>
      <c r="D165" s="6">
        <f>SUM(D166)</f>
        <v>26948.1</v>
      </c>
      <c r="E165" s="6">
        <f t="shared" si="9"/>
        <v>100</v>
      </c>
    </row>
    <row r="166" spans="1:5" ht="47.25" customHeight="1">
      <c r="A166" s="8" t="s">
        <v>279</v>
      </c>
      <c r="B166" s="11" t="s">
        <v>261</v>
      </c>
      <c r="C166" s="6">
        <v>26948.1</v>
      </c>
      <c r="D166" s="6">
        <v>26948.1</v>
      </c>
      <c r="E166" s="6">
        <f t="shared" si="9"/>
        <v>100</v>
      </c>
    </row>
    <row r="167" spans="1:5" ht="45" customHeight="1">
      <c r="A167" s="8" t="s">
        <v>280</v>
      </c>
      <c r="B167" s="11" t="s">
        <v>281</v>
      </c>
      <c r="C167" s="7">
        <f>C168</f>
        <v>3265</v>
      </c>
      <c r="D167" s="7">
        <f>D168</f>
        <v>3265</v>
      </c>
      <c r="E167" s="6">
        <f t="shared" si="9"/>
        <v>100</v>
      </c>
    </row>
    <row r="168" spans="1:5" s="2" customFormat="1" ht="48" customHeight="1">
      <c r="A168" s="8" t="s">
        <v>140</v>
      </c>
      <c r="B168" s="11" t="s">
        <v>262</v>
      </c>
      <c r="C168" s="6">
        <v>3265</v>
      </c>
      <c r="D168" s="6">
        <v>3265</v>
      </c>
      <c r="E168" s="6">
        <f t="shared" si="9"/>
        <v>100</v>
      </c>
    </row>
    <row r="169" spans="1:5" s="2" customFormat="1" ht="33.75" customHeight="1">
      <c r="A169" s="8" t="s">
        <v>263</v>
      </c>
      <c r="B169" s="11" t="s">
        <v>264</v>
      </c>
      <c r="C169" s="6">
        <f>SUM(C170:C174)</f>
        <v>2551</v>
      </c>
      <c r="D169" s="6">
        <f>SUM(D170:D174)</f>
        <v>2551</v>
      </c>
      <c r="E169" s="6">
        <f t="shared" si="9"/>
        <v>100</v>
      </c>
    </row>
    <row r="170" spans="1:5" s="3" customFormat="1" ht="76.5" customHeight="1">
      <c r="A170" s="8" t="s">
        <v>147</v>
      </c>
      <c r="B170" s="11" t="s">
        <v>409</v>
      </c>
      <c r="C170" s="6">
        <v>437.5</v>
      </c>
      <c r="D170" s="6">
        <v>437.5</v>
      </c>
      <c r="E170" s="6">
        <f t="shared" si="9"/>
        <v>100</v>
      </c>
    </row>
    <row r="171" spans="1:5" s="3" customFormat="1" ht="49.5" customHeight="1">
      <c r="A171" s="8" t="s">
        <v>147</v>
      </c>
      <c r="B171" s="11" t="s">
        <v>410</v>
      </c>
      <c r="C171" s="6">
        <v>102.1</v>
      </c>
      <c r="D171" s="6">
        <v>102.1</v>
      </c>
      <c r="E171" s="5">
        <f t="shared" si="9"/>
        <v>100</v>
      </c>
    </row>
    <row r="172" spans="1:5" s="3" customFormat="1" ht="56.25" customHeight="1">
      <c r="A172" s="8" t="s">
        <v>147</v>
      </c>
      <c r="B172" s="11" t="s">
        <v>265</v>
      </c>
      <c r="C172" s="6">
        <v>51.1</v>
      </c>
      <c r="D172" s="6">
        <v>51.1</v>
      </c>
      <c r="E172" s="6">
        <f t="shared" si="9"/>
        <v>100</v>
      </c>
    </row>
    <row r="173" spans="1:5" s="3" customFormat="1" ht="54" customHeight="1">
      <c r="A173" s="8" t="s">
        <v>411</v>
      </c>
      <c r="B173" s="11" t="s">
        <v>412</v>
      </c>
      <c r="C173" s="6">
        <v>1500</v>
      </c>
      <c r="D173" s="6">
        <v>1500</v>
      </c>
      <c r="E173" s="6">
        <f t="shared" si="9"/>
        <v>100</v>
      </c>
    </row>
    <row r="174" spans="1:5" ht="51.75" customHeight="1">
      <c r="A174" s="8" t="s">
        <v>413</v>
      </c>
      <c r="B174" s="11" t="s">
        <v>414</v>
      </c>
      <c r="C174" s="6">
        <v>460.3</v>
      </c>
      <c r="D174" s="6">
        <v>460.3</v>
      </c>
      <c r="E174" s="6">
        <f t="shared" si="9"/>
        <v>100</v>
      </c>
    </row>
    <row r="175" spans="1:5" ht="30" customHeight="1">
      <c r="A175" s="8" t="s">
        <v>415</v>
      </c>
      <c r="B175" s="11" t="s">
        <v>416</v>
      </c>
      <c r="C175" s="6">
        <f>C176</f>
        <v>1817.5</v>
      </c>
      <c r="D175" s="6">
        <f>D176</f>
        <v>1817.5</v>
      </c>
      <c r="E175" s="6">
        <f t="shared" si="9"/>
        <v>100</v>
      </c>
    </row>
    <row r="176" spans="1:5" s="4" customFormat="1" ht="36.75" customHeight="1">
      <c r="A176" s="8" t="s">
        <v>417</v>
      </c>
      <c r="B176" s="11" t="s">
        <v>416</v>
      </c>
      <c r="C176" s="6">
        <v>1817.5</v>
      </c>
      <c r="D176" s="6">
        <v>1817.5</v>
      </c>
      <c r="E176" s="6">
        <f t="shared" si="9"/>
        <v>100</v>
      </c>
    </row>
    <row r="177" spans="1:5" ht="31.5" customHeight="1">
      <c r="A177" s="8" t="s">
        <v>282</v>
      </c>
      <c r="B177" s="11" t="s">
        <v>283</v>
      </c>
      <c r="C177" s="7">
        <f>SUM(C178:C190)</f>
        <v>213712.49999999997</v>
      </c>
      <c r="D177" s="7">
        <f>SUM(D178:D190)</f>
        <v>213062.50000000003</v>
      </c>
      <c r="E177" s="5">
        <f t="shared" si="9"/>
        <v>99.69585307363867</v>
      </c>
    </row>
    <row r="178" spans="1:5" ht="73.5" customHeight="1">
      <c r="A178" s="8" t="s">
        <v>224</v>
      </c>
      <c r="B178" s="11" t="s">
        <v>266</v>
      </c>
      <c r="C178" s="6">
        <v>1450</v>
      </c>
      <c r="D178" s="6">
        <v>1142.9</v>
      </c>
      <c r="E178" s="6">
        <f t="shared" si="9"/>
        <v>78.82068965517242</v>
      </c>
    </row>
    <row r="179" spans="1:5" ht="68.25" customHeight="1">
      <c r="A179" s="8" t="s">
        <v>144</v>
      </c>
      <c r="B179" s="11" t="s">
        <v>267</v>
      </c>
      <c r="C179" s="6">
        <v>106.9</v>
      </c>
      <c r="D179" s="6">
        <v>57.3</v>
      </c>
      <c r="E179" s="6">
        <f t="shared" si="9"/>
        <v>53.60149672591206</v>
      </c>
    </row>
    <row r="180" spans="1:5" ht="84" customHeight="1">
      <c r="A180" s="8" t="s">
        <v>149</v>
      </c>
      <c r="B180" s="11" t="s">
        <v>287</v>
      </c>
      <c r="C180" s="6">
        <v>53522.7</v>
      </c>
      <c r="D180" s="6">
        <v>53522.7</v>
      </c>
      <c r="E180" s="6">
        <f t="shared" si="9"/>
        <v>100</v>
      </c>
    </row>
    <row r="181" spans="1:5" ht="53.25" customHeight="1">
      <c r="A181" s="8" t="s">
        <v>145</v>
      </c>
      <c r="B181" s="11" t="s">
        <v>268</v>
      </c>
      <c r="C181" s="6">
        <v>666.1</v>
      </c>
      <c r="D181" s="6">
        <v>666.1</v>
      </c>
      <c r="E181" s="6">
        <f t="shared" si="9"/>
        <v>100</v>
      </c>
    </row>
    <row r="182" spans="1:5" ht="49.5" customHeight="1">
      <c r="A182" s="8" t="s">
        <v>418</v>
      </c>
      <c r="B182" s="11" t="s">
        <v>419</v>
      </c>
      <c r="C182" s="6">
        <v>17621.5</v>
      </c>
      <c r="D182" s="6">
        <v>17621.5</v>
      </c>
      <c r="E182" s="6">
        <f t="shared" si="9"/>
        <v>100</v>
      </c>
    </row>
    <row r="183" spans="1:5" ht="51.75" customHeight="1">
      <c r="A183" s="8" t="s">
        <v>420</v>
      </c>
      <c r="B183" s="11" t="s">
        <v>421</v>
      </c>
      <c r="C183" s="6">
        <v>61513.2</v>
      </c>
      <c r="D183" s="6">
        <v>61513.2</v>
      </c>
      <c r="E183" s="6">
        <f t="shared" si="9"/>
        <v>100</v>
      </c>
    </row>
    <row r="184" spans="1:5" ht="71.25" customHeight="1">
      <c r="A184" s="8" t="s">
        <v>150</v>
      </c>
      <c r="B184" s="11" t="s">
        <v>288</v>
      </c>
      <c r="C184" s="6">
        <v>217.5</v>
      </c>
      <c r="D184" s="6">
        <v>217.5</v>
      </c>
      <c r="E184" s="6">
        <f t="shared" si="9"/>
        <v>100</v>
      </c>
    </row>
    <row r="185" spans="1:5" ht="104.25" customHeight="1">
      <c r="A185" s="8" t="s">
        <v>422</v>
      </c>
      <c r="B185" s="11" t="s">
        <v>423</v>
      </c>
      <c r="C185" s="6">
        <v>143</v>
      </c>
      <c r="D185" s="6">
        <v>143</v>
      </c>
      <c r="E185" s="6">
        <f t="shared" si="9"/>
        <v>100</v>
      </c>
    </row>
    <row r="186" spans="1:5" ht="43.5" customHeight="1">
      <c r="A186" s="8" t="s">
        <v>146</v>
      </c>
      <c r="B186" s="11" t="s">
        <v>285</v>
      </c>
      <c r="C186" s="6">
        <v>35453.7</v>
      </c>
      <c r="D186" s="6">
        <v>35453.7</v>
      </c>
      <c r="E186" s="5">
        <f aca="true" t="shared" si="10" ref="E186:E223">D186/C186*100</f>
        <v>100</v>
      </c>
    </row>
    <row r="187" spans="1:5" ht="50.25" customHeight="1">
      <c r="A187" s="8" t="s">
        <v>424</v>
      </c>
      <c r="B187" s="11" t="s">
        <v>425</v>
      </c>
      <c r="C187" s="6">
        <v>9367.5</v>
      </c>
      <c r="D187" s="6">
        <v>9367.5</v>
      </c>
      <c r="E187" s="5">
        <f t="shared" si="10"/>
        <v>100</v>
      </c>
    </row>
    <row r="188" spans="1:5" ht="163.5" customHeight="1">
      <c r="A188" s="8" t="s">
        <v>426</v>
      </c>
      <c r="B188" s="11" t="s">
        <v>427</v>
      </c>
      <c r="C188" s="6">
        <v>8047.8</v>
      </c>
      <c r="D188" s="6">
        <v>8047.8</v>
      </c>
      <c r="E188" s="5">
        <f t="shared" si="10"/>
        <v>100</v>
      </c>
    </row>
    <row r="189" spans="1:5" ht="63" customHeight="1">
      <c r="A189" s="8" t="s">
        <v>284</v>
      </c>
      <c r="B189" s="11" t="s">
        <v>269</v>
      </c>
      <c r="C189" s="6">
        <v>25129</v>
      </c>
      <c r="D189" s="6">
        <v>24835.7</v>
      </c>
      <c r="E189" s="5">
        <f t="shared" si="10"/>
        <v>98.83282263520236</v>
      </c>
    </row>
    <row r="190" spans="1:5" ht="69" customHeight="1">
      <c r="A190" s="8" t="s">
        <v>187</v>
      </c>
      <c r="B190" s="11" t="s">
        <v>286</v>
      </c>
      <c r="C190" s="6">
        <v>473.6</v>
      </c>
      <c r="D190" s="6">
        <v>473.6</v>
      </c>
      <c r="E190" s="5">
        <f t="shared" si="10"/>
        <v>100</v>
      </c>
    </row>
    <row r="191" spans="1:5" ht="32.25" customHeight="1">
      <c r="A191" s="52" t="s">
        <v>219</v>
      </c>
      <c r="B191" s="53" t="s">
        <v>289</v>
      </c>
      <c r="C191" s="13">
        <f>C192+C204+C206+C208+C212+C210</f>
        <v>600344.9</v>
      </c>
      <c r="D191" s="13">
        <f>D192+D204+D206+D208+D212+D210</f>
        <v>600286.6</v>
      </c>
      <c r="E191" s="55">
        <f t="shared" si="10"/>
        <v>99.99028891558834</v>
      </c>
    </row>
    <row r="192" spans="1:5" ht="42.75" customHeight="1">
      <c r="A192" s="8" t="s">
        <v>290</v>
      </c>
      <c r="B192" s="11" t="s">
        <v>291</v>
      </c>
      <c r="C192" s="5">
        <f>C193+C194+C201+C200+C198+C195+C199++C202+C196+C203+C197</f>
        <v>540142.1</v>
      </c>
      <c r="D192" s="5">
        <f>D193+D194+D201+D200+D198+D195+D199++D202+D196+D203+D197</f>
        <v>540142.1</v>
      </c>
      <c r="E192" s="6">
        <f t="shared" si="10"/>
        <v>100</v>
      </c>
    </row>
    <row r="193" spans="1:5" ht="66" customHeight="1">
      <c r="A193" s="8" t="s">
        <v>152</v>
      </c>
      <c r="B193" s="11" t="s">
        <v>292</v>
      </c>
      <c r="C193" s="5">
        <v>1621.6</v>
      </c>
      <c r="D193" s="5">
        <v>1621.6</v>
      </c>
      <c r="E193" s="6">
        <f t="shared" si="10"/>
        <v>100</v>
      </c>
    </row>
    <row r="194" spans="1:5" ht="73.5" customHeight="1">
      <c r="A194" s="8" t="s">
        <v>153</v>
      </c>
      <c r="B194" s="11" t="s">
        <v>293</v>
      </c>
      <c r="C194" s="5">
        <v>567.7</v>
      </c>
      <c r="D194" s="5">
        <v>567.7</v>
      </c>
      <c r="E194" s="5">
        <f t="shared" si="10"/>
        <v>100</v>
      </c>
    </row>
    <row r="195" spans="1:5" ht="73.5" customHeight="1">
      <c r="A195" s="8" t="s">
        <v>160</v>
      </c>
      <c r="B195" s="11" t="s">
        <v>294</v>
      </c>
      <c r="C195" s="5">
        <v>2888.8</v>
      </c>
      <c r="D195" s="5">
        <v>2888.8</v>
      </c>
      <c r="E195" s="5">
        <f t="shared" si="10"/>
        <v>100</v>
      </c>
    </row>
    <row r="196" spans="1:5" ht="63.75" customHeight="1">
      <c r="A196" s="8" t="s">
        <v>161</v>
      </c>
      <c r="B196" s="11" t="s">
        <v>295</v>
      </c>
      <c r="C196" s="5">
        <v>294</v>
      </c>
      <c r="D196" s="5">
        <v>294</v>
      </c>
      <c r="E196" s="6">
        <f t="shared" si="10"/>
        <v>100</v>
      </c>
    </row>
    <row r="197" spans="1:5" ht="122.25" customHeight="1">
      <c r="A197" s="8" t="s">
        <v>296</v>
      </c>
      <c r="B197" s="11" t="s">
        <v>297</v>
      </c>
      <c r="C197" s="5">
        <v>4342.3</v>
      </c>
      <c r="D197" s="5">
        <v>4342.3</v>
      </c>
      <c r="E197" s="6">
        <f t="shared" si="10"/>
        <v>100</v>
      </c>
    </row>
    <row r="198" spans="1:5" ht="64.5" customHeight="1">
      <c r="A198" s="8" t="s">
        <v>156</v>
      </c>
      <c r="B198" s="11" t="s">
        <v>298</v>
      </c>
      <c r="C198" s="5">
        <v>663.3</v>
      </c>
      <c r="D198" s="5">
        <v>663.3</v>
      </c>
      <c r="E198" s="6">
        <f t="shared" si="10"/>
        <v>100</v>
      </c>
    </row>
    <row r="199" spans="1:5" ht="121.5" customHeight="1">
      <c r="A199" s="8" t="s">
        <v>220</v>
      </c>
      <c r="B199" s="11" t="s">
        <v>469</v>
      </c>
      <c r="C199" s="5">
        <v>14545.7</v>
      </c>
      <c r="D199" s="5">
        <v>14545.7</v>
      </c>
      <c r="E199" s="5">
        <f t="shared" si="10"/>
        <v>100</v>
      </c>
    </row>
    <row r="200" spans="1:5" ht="76.5" customHeight="1">
      <c r="A200" s="8" t="s">
        <v>155</v>
      </c>
      <c r="B200" s="11" t="s">
        <v>428</v>
      </c>
      <c r="C200" s="5">
        <v>24061</v>
      </c>
      <c r="D200" s="5">
        <v>24061</v>
      </c>
      <c r="E200" s="5">
        <f t="shared" si="10"/>
        <v>100</v>
      </c>
    </row>
    <row r="201" spans="1:5" ht="85.5" customHeight="1">
      <c r="A201" s="8" t="s">
        <v>154</v>
      </c>
      <c r="B201" s="11" t="s">
        <v>299</v>
      </c>
      <c r="C201" s="5">
        <v>490.6</v>
      </c>
      <c r="D201" s="5">
        <v>490.6</v>
      </c>
      <c r="E201" s="6">
        <f t="shared" si="10"/>
        <v>100</v>
      </c>
    </row>
    <row r="202" spans="1:5" ht="125.25" customHeight="1">
      <c r="A202" s="8" t="s">
        <v>221</v>
      </c>
      <c r="B202" s="11" t="s">
        <v>300</v>
      </c>
      <c r="C202" s="5">
        <v>489527.1</v>
      </c>
      <c r="D202" s="5">
        <v>489527.1</v>
      </c>
      <c r="E202" s="5">
        <f t="shared" si="10"/>
        <v>100</v>
      </c>
    </row>
    <row r="203" spans="1:5" ht="120.75" customHeight="1">
      <c r="A203" s="8" t="s">
        <v>301</v>
      </c>
      <c r="B203" s="11" t="s">
        <v>302</v>
      </c>
      <c r="C203" s="5">
        <v>1140</v>
      </c>
      <c r="D203" s="5">
        <v>1140</v>
      </c>
      <c r="E203" s="5">
        <f t="shared" si="10"/>
        <v>100</v>
      </c>
    </row>
    <row r="204" spans="1:5" ht="53.25" customHeight="1">
      <c r="A204" s="8" t="s">
        <v>303</v>
      </c>
      <c r="B204" s="11" t="s">
        <v>304</v>
      </c>
      <c r="C204" s="5">
        <f>C205</f>
        <v>20164.8</v>
      </c>
      <c r="D204" s="5">
        <f>D205</f>
        <v>20164.8</v>
      </c>
      <c r="E204" s="5">
        <f t="shared" si="10"/>
        <v>100</v>
      </c>
    </row>
    <row r="205" spans="1:5" ht="54" customHeight="1">
      <c r="A205" s="8" t="s">
        <v>157</v>
      </c>
      <c r="B205" s="11" t="s">
        <v>304</v>
      </c>
      <c r="C205" s="5">
        <v>20164.8</v>
      </c>
      <c r="D205" s="5">
        <v>20164.8</v>
      </c>
      <c r="E205" s="6">
        <f t="shared" si="10"/>
        <v>100</v>
      </c>
    </row>
    <row r="206" spans="1:5" ht="71.25" customHeight="1">
      <c r="A206" s="8" t="s">
        <v>305</v>
      </c>
      <c r="B206" s="11" t="s">
        <v>306</v>
      </c>
      <c r="C206" s="5">
        <f>SUM(C207)</f>
        <v>17050</v>
      </c>
      <c r="D206" s="5">
        <f>SUM(D207)</f>
        <v>17050</v>
      </c>
      <c r="E206" s="6">
        <f t="shared" si="10"/>
        <v>100</v>
      </c>
    </row>
    <row r="207" spans="1:5" ht="121.5" customHeight="1">
      <c r="A207" s="8" t="s">
        <v>158</v>
      </c>
      <c r="B207" s="11" t="s">
        <v>307</v>
      </c>
      <c r="C207" s="5">
        <v>17050</v>
      </c>
      <c r="D207" s="5">
        <v>17050</v>
      </c>
      <c r="E207" s="6">
        <f t="shared" si="10"/>
        <v>100</v>
      </c>
    </row>
    <row r="208" spans="1:5" ht="63" customHeight="1">
      <c r="A208" s="8" t="s">
        <v>308</v>
      </c>
      <c r="B208" s="11" t="s">
        <v>309</v>
      </c>
      <c r="C208" s="5">
        <f>C209</f>
        <v>20050.7</v>
      </c>
      <c r="D208" s="5">
        <f>D209</f>
        <v>20050.7</v>
      </c>
      <c r="E208" s="5">
        <f t="shared" si="10"/>
        <v>100</v>
      </c>
    </row>
    <row r="209" spans="1:5" ht="99.75" customHeight="1">
      <c r="A209" s="8" t="s">
        <v>159</v>
      </c>
      <c r="B209" s="11" t="s">
        <v>310</v>
      </c>
      <c r="C209" s="5">
        <v>20050.7</v>
      </c>
      <c r="D209" s="5">
        <v>20050.7</v>
      </c>
      <c r="E209" s="5">
        <f t="shared" si="10"/>
        <v>100</v>
      </c>
    </row>
    <row r="210" spans="1:5" ht="59.25" customHeight="1">
      <c r="A210" s="8" t="s">
        <v>311</v>
      </c>
      <c r="B210" s="11" t="s">
        <v>312</v>
      </c>
      <c r="C210" s="5">
        <f>C211</f>
        <v>90.3</v>
      </c>
      <c r="D210" s="5">
        <f>D211</f>
        <v>32</v>
      </c>
      <c r="E210" s="6">
        <f t="shared" si="10"/>
        <v>35.437430786267996</v>
      </c>
    </row>
    <row r="211" spans="1:5" ht="60.75" customHeight="1">
      <c r="A211" s="8" t="s">
        <v>313</v>
      </c>
      <c r="B211" s="11" t="s">
        <v>312</v>
      </c>
      <c r="C211" s="7">
        <v>90.3</v>
      </c>
      <c r="D211" s="7">
        <v>32</v>
      </c>
      <c r="E211" s="6">
        <f t="shared" si="10"/>
        <v>35.437430786267996</v>
      </c>
    </row>
    <row r="212" spans="1:5" ht="39.75" customHeight="1">
      <c r="A212" s="8" t="s">
        <v>314</v>
      </c>
      <c r="B212" s="11" t="s">
        <v>315</v>
      </c>
      <c r="C212" s="7">
        <f>C213</f>
        <v>2847</v>
      </c>
      <c r="D212" s="7">
        <f>D213</f>
        <v>2847</v>
      </c>
      <c r="E212" s="6">
        <f t="shared" si="10"/>
        <v>100</v>
      </c>
    </row>
    <row r="213" spans="1:5" ht="31.5" customHeight="1">
      <c r="A213" s="8" t="s">
        <v>151</v>
      </c>
      <c r="B213" s="11" t="s">
        <v>316</v>
      </c>
      <c r="C213" s="5">
        <v>2847</v>
      </c>
      <c r="D213" s="5">
        <v>2847</v>
      </c>
      <c r="E213" s="5">
        <f t="shared" si="10"/>
        <v>100</v>
      </c>
    </row>
    <row r="214" spans="1:5" ht="12.75">
      <c r="A214" s="52" t="s">
        <v>162</v>
      </c>
      <c r="B214" s="53" t="s">
        <v>317</v>
      </c>
      <c r="C214" s="13">
        <f>C215++C217+C219+C230</f>
        <v>656902.7999999999</v>
      </c>
      <c r="D214" s="13">
        <f>D215++D217+D219+D230</f>
        <v>608205.4</v>
      </c>
      <c r="E214" s="55">
        <f t="shared" si="10"/>
        <v>92.58681801934777</v>
      </c>
    </row>
    <row r="215" spans="1:5" ht="63.75">
      <c r="A215" s="8" t="s">
        <v>318</v>
      </c>
      <c r="B215" s="11" t="s">
        <v>319</v>
      </c>
      <c r="C215" s="5">
        <f>C216</f>
        <v>22104.5</v>
      </c>
      <c r="D215" s="5">
        <f>D216</f>
        <v>22014.2</v>
      </c>
      <c r="E215" s="6">
        <f t="shared" si="10"/>
        <v>99.59148589653691</v>
      </c>
    </row>
    <row r="216" spans="1:5" ht="63.75">
      <c r="A216" s="8" t="s">
        <v>223</v>
      </c>
      <c r="B216" s="11" t="s">
        <v>319</v>
      </c>
      <c r="C216" s="5">
        <v>22104.5</v>
      </c>
      <c r="D216" s="5">
        <v>22014.2</v>
      </c>
      <c r="E216" s="6">
        <f t="shared" si="10"/>
        <v>99.59148589653691</v>
      </c>
    </row>
    <row r="217" spans="1:5" ht="51">
      <c r="A217" s="8" t="s">
        <v>429</v>
      </c>
      <c r="B217" s="12" t="s">
        <v>430</v>
      </c>
      <c r="C217" s="5">
        <f>SUM(C218)</f>
        <v>11799.3</v>
      </c>
      <c r="D217" s="5">
        <f>SUM(D218)</f>
        <v>11799.3</v>
      </c>
      <c r="E217" s="6">
        <f t="shared" si="10"/>
        <v>100</v>
      </c>
    </row>
    <row r="218" spans="1:5" ht="204">
      <c r="A218" s="8" t="s">
        <v>431</v>
      </c>
      <c r="B218" s="12" t="s">
        <v>432</v>
      </c>
      <c r="C218" s="5">
        <v>11799.3</v>
      </c>
      <c r="D218" s="5">
        <v>11799.3</v>
      </c>
      <c r="E218" s="5">
        <f t="shared" si="10"/>
        <v>100</v>
      </c>
    </row>
    <row r="219" spans="1:5" ht="25.5">
      <c r="A219" s="8" t="s">
        <v>320</v>
      </c>
      <c r="B219" s="11" t="s">
        <v>321</v>
      </c>
      <c r="C219" s="5">
        <f>SUM(C220:C226,C227:C229)</f>
        <v>51266.399999999994</v>
      </c>
      <c r="D219" s="5">
        <f>SUM(D220:D226,D227:D229)</f>
        <v>50028.99999999999</v>
      </c>
      <c r="E219" s="6">
        <f t="shared" si="10"/>
        <v>97.5863333489381</v>
      </c>
    </row>
    <row r="220" spans="1:5" ht="51">
      <c r="A220" s="8" t="s">
        <v>433</v>
      </c>
      <c r="B220" s="11" t="s">
        <v>434</v>
      </c>
      <c r="C220" s="5">
        <v>22341.6</v>
      </c>
      <c r="D220" s="5">
        <v>22341.6</v>
      </c>
      <c r="E220" s="5">
        <f t="shared" si="10"/>
        <v>100</v>
      </c>
    </row>
    <row r="221" spans="1:5" ht="51">
      <c r="A221" s="8" t="s">
        <v>322</v>
      </c>
      <c r="B221" s="11" t="s">
        <v>435</v>
      </c>
      <c r="C221" s="5">
        <v>50</v>
      </c>
      <c r="D221" s="5">
        <v>50</v>
      </c>
      <c r="E221" s="6">
        <f t="shared" si="10"/>
        <v>100</v>
      </c>
    </row>
    <row r="222" spans="1:5" ht="51">
      <c r="A222" s="8" t="s">
        <v>436</v>
      </c>
      <c r="B222" s="11" t="s">
        <v>435</v>
      </c>
      <c r="C222" s="5">
        <v>210</v>
      </c>
      <c r="D222" s="5">
        <v>210</v>
      </c>
      <c r="E222" s="6">
        <f t="shared" si="10"/>
        <v>100</v>
      </c>
    </row>
    <row r="223" spans="1:5" ht="38.25">
      <c r="A223" s="8" t="s">
        <v>164</v>
      </c>
      <c r="B223" s="11" t="s">
        <v>437</v>
      </c>
      <c r="C223" s="5">
        <v>1300</v>
      </c>
      <c r="D223" s="5">
        <v>1300</v>
      </c>
      <c r="E223" s="5">
        <f t="shared" si="10"/>
        <v>100</v>
      </c>
    </row>
    <row r="224" spans="1:5" ht="38.25">
      <c r="A224" s="8" t="s">
        <v>163</v>
      </c>
      <c r="B224" s="11" t="s">
        <v>438</v>
      </c>
      <c r="C224" s="5">
        <v>750</v>
      </c>
      <c r="D224" s="5">
        <v>750</v>
      </c>
      <c r="E224" s="5">
        <f aca="true" t="shared" si="11" ref="E224:E276">D224/C224*100</f>
        <v>100</v>
      </c>
    </row>
    <row r="225" spans="1:5" ht="38.25">
      <c r="A225" s="8" t="s">
        <v>326</v>
      </c>
      <c r="B225" s="11" t="s">
        <v>439</v>
      </c>
      <c r="C225" s="5">
        <v>500</v>
      </c>
      <c r="D225" s="5">
        <v>500</v>
      </c>
      <c r="E225" s="5">
        <f t="shared" si="11"/>
        <v>100</v>
      </c>
    </row>
    <row r="226" spans="1:5" ht="42.75" customHeight="1">
      <c r="A226" s="8" t="s">
        <v>440</v>
      </c>
      <c r="B226" s="11" t="s">
        <v>474</v>
      </c>
      <c r="C226" s="5">
        <v>5232.1</v>
      </c>
      <c r="D226" s="5">
        <v>5232.1</v>
      </c>
      <c r="E226" s="5">
        <f t="shared" si="11"/>
        <v>100</v>
      </c>
    </row>
    <row r="227" spans="1:5" ht="105.75" customHeight="1">
      <c r="A227" s="8" t="s">
        <v>222</v>
      </c>
      <c r="B227" s="11" t="s">
        <v>323</v>
      </c>
      <c r="C227" s="5">
        <v>918.7</v>
      </c>
      <c r="D227" s="5">
        <v>918.7</v>
      </c>
      <c r="E227" s="5">
        <f t="shared" si="11"/>
        <v>100</v>
      </c>
    </row>
    <row r="228" spans="1:5" ht="63.75">
      <c r="A228" s="8" t="s">
        <v>324</v>
      </c>
      <c r="B228" s="11" t="s">
        <v>325</v>
      </c>
      <c r="C228" s="5">
        <v>11264</v>
      </c>
      <c r="D228" s="5">
        <v>11264</v>
      </c>
      <c r="E228" s="5">
        <f t="shared" si="11"/>
        <v>100</v>
      </c>
    </row>
    <row r="229" spans="1:5" ht="63.75">
      <c r="A229" s="8" t="s">
        <v>441</v>
      </c>
      <c r="B229" s="11" t="s">
        <v>442</v>
      </c>
      <c r="C229" s="7">
        <v>8700</v>
      </c>
      <c r="D229" s="7">
        <v>7462.6</v>
      </c>
      <c r="E229" s="5">
        <f t="shared" si="11"/>
        <v>85.77701149425287</v>
      </c>
    </row>
    <row r="230" spans="1:5" ht="25.5">
      <c r="A230" s="52" t="s">
        <v>15</v>
      </c>
      <c r="B230" s="53" t="s">
        <v>327</v>
      </c>
      <c r="C230" s="13">
        <f>C231+C236+C241+C246+C251+C256+C261</f>
        <v>571732.6</v>
      </c>
      <c r="D230" s="13">
        <f>D231+D236+D241+D246+D251+D256+D261</f>
        <v>524362.9</v>
      </c>
      <c r="E230" s="55">
        <f t="shared" si="11"/>
        <v>91.71471068817836</v>
      </c>
    </row>
    <row r="231" spans="1:5" ht="12.75">
      <c r="A231" s="52" t="s">
        <v>162</v>
      </c>
      <c r="B231" s="53" t="s">
        <v>317</v>
      </c>
      <c r="C231" s="13">
        <f>C232</f>
        <v>506933.6</v>
      </c>
      <c r="D231" s="13">
        <f>D232</f>
        <v>459563.9</v>
      </c>
      <c r="E231" s="55">
        <f t="shared" si="11"/>
        <v>90.65564010750127</v>
      </c>
    </row>
    <row r="232" spans="1:5" ht="51">
      <c r="A232" s="8" t="s">
        <v>328</v>
      </c>
      <c r="B232" s="11" t="s">
        <v>329</v>
      </c>
      <c r="C232" s="13">
        <f>C233+C234+C235</f>
        <v>506933.6</v>
      </c>
      <c r="D232" s="13">
        <f>D233+D234+D235</f>
        <v>459563.9</v>
      </c>
      <c r="E232" s="5">
        <f t="shared" si="11"/>
        <v>90.65564010750127</v>
      </c>
    </row>
    <row r="233" spans="1:5" ht="63.75">
      <c r="A233" s="8" t="s">
        <v>165</v>
      </c>
      <c r="B233" s="11" t="s">
        <v>470</v>
      </c>
      <c r="C233" s="6">
        <v>318416.3</v>
      </c>
      <c r="D233" s="6">
        <v>271046.6</v>
      </c>
      <c r="E233" s="5">
        <f t="shared" si="11"/>
        <v>85.12334324593307</v>
      </c>
    </row>
    <row r="234" spans="1:5" ht="63.75">
      <c r="A234" s="8" t="s">
        <v>166</v>
      </c>
      <c r="B234" s="11" t="s">
        <v>443</v>
      </c>
      <c r="C234" s="5">
        <v>46379.4</v>
      </c>
      <c r="D234" s="5">
        <v>46379.4</v>
      </c>
      <c r="E234" s="5">
        <f t="shared" si="11"/>
        <v>100</v>
      </c>
    </row>
    <row r="235" spans="1:5" ht="63.75">
      <c r="A235" s="8" t="s">
        <v>167</v>
      </c>
      <c r="B235" s="11" t="s">
        <v>444</v>
      </c>
      <c r="C235" s="5">
        <v>142137.9</v>
      </c>
      <c r="D235" s="5">
        <v>142137.9</v>
      </c>
      <c r="E235" s="5">
        <f t="shared" si="11"/>
        <v>100</v>
      </c>
    </row>
    <row r="236" spans="1:5" ht="12.75">
      <c r="A236" s="52" t="s">
        <v>162</v>
      </c>
      <c r="B236" s="53" t="s">
        <v>317</v>
      </c>
      <c r="C236" s="56">
        <f>C237</f>
        <v>22061.6</v>
      </c>
      <c r="D236" s="56">
        <f>D237</f>
        <v>22061.6</v>
      </c>
      <c r="E236" s="55">
        <f t="shared" si="11"/>
        <v>100</v>
      </c>
    </row>
    <row r="237" spans="1:5" ht="51">
      <c r="A237" s="8" t="s">
        <v>328</v>
      </c>
      <c r="B237" s="11" t="s">
        <v>329</v>
      </c>
      <c r="C237" s="5">
        <f>C238+C239+C240</f>
        <v>22061.6</v>
      </c>
      <c r="D237" s="5">
        <f>D238+D239+D240</f>
        <v>22061.6</v>
      </c>
      <c r="E237" s="5">
        <f t="shared" si="11"/>
        <v>100</v>
      </c>
    </row>
    <row r="238" spans="1:5" ht="63.75">
      <c r="A238" s="8" t="s">
        <v>168</v>
      </c>
      <c r="B238" s="11" t="s">
        <v>445</v>
      </c>
      <c r="C238" s="5">
        <v>410.5</v>
      </c>
      <c r="D238" s="5">
        <v>410.5</v>
      </c>
      <c r="E238" s="5">
        <f t="shared" si="11"/>
        <v>100</v>
      </c>
    </row>
    <row r="239" spans="1:5" ht="63.75">
      <c r="A239" s="8" t="s">
        <v>172</v>
      </c>
      <c r="B239" s="11" t="s">
        <v>446</v>
      </c>
      <c r="C239" s="5">
        <v>146.5</v>
      </c>
      <c r="D239" s="5">
        <v>146.5</v>
      </c>
      <c r="E239" s="5">
        <f t="shared" si="11"/>
        <v>100</v>
      </c>
    </row>
    <row r="240" spans="1:5" ht="63.75">
      <c r="A240" s="8" t="s">
        <v>173</v>
      </c>
      <c r="B240" s="11" t="s">
        <v>447</v>
      </c>
      <c r="C240" s="5">
        <v>21504.6</v>
      </c>
      <c r="D240" s="5">
        <v>21504.6</v>
      </c>
      <c r="E240" s="5">
        <f t="shared" si="11"/>
        <v>100</v>
      </c>
    </row>
    <row r="241" spans="1:5" ht="12.75">
      <c r="A241" s="52" t="s">
        <v>162</v>
      </c>
      <c r="B241" s="53" t="s">
        <v>317</v>
      </c>
      <c r="C241" s="56">
        <f>C242</f>
        <v>14233.9</v>
      </c>
      <c r="D241" s="56">
        <f>D242</f>
        <v>14233.9</v>
      </c>
      <c r="E241" s="55">
        <f t="shared" si="11"/>
        <v>100</v>
      </c>
    </row>
    <row r="242" spans="1:5" ht="51">
      <c r="A242" s="8" t="s">
        <v>328</v>
      </c>
      <c r="B242" s="11" t="s">
        <v>329</v>
      </c>
      <c r="C242" s="5">
        <f>C243+C244+C245</f>
        <v>14233.9</v>
      </c>
      <c r="D242" s="5">
        <f>D243+D244+D245</f>
        <v>14233.9</v>
      </c>
      <c r="E242" s="5">
        <f t="shared" si="11"/>
        <v>100</v>
      </c>
    </row>
    <row r="243" spans="1:5" ht="63.75">
      <c r="A243" s="8" t="s">
        <v>169</v>
      </c>
      <c r="B243" s="11" t="s">
        <v>448</v>
      </c>
      <c r="C243" s="5">
        <v>311</v>
      </c>
      <c r="D243" s="5">
        <v>311</v>
      </c>
      <c r="E243" s="5">
        <f t="shared" si="11"/>
        <v>100</v>
      </c>
    </row>
    <row r="244" spans="1:5" ht="63.75">
      <c r="A244" s="8" t="s">
        <v>170</v>
      </c>
      <c r="B244" s="11" t="s">
        <v>449</v>
      </c>
      <c r="C244" s="5">
        <v>146.5</v>
      </c>
      <c r="D244" s="5">
        <v>146.5</v>
      </c>
      <c r="E244" s="5">
        <f t="shared" si="11"/>
        <v>100</v>
      </c>
    </row>
    <row r="245" spans="1:5" ht="63.75">
      <c r="A245" s="8" t="s">
        <v>171</v>
      </c>
      <c r="B245" s="11" t="s">
        <v>450</v>
      </c>
      <c r="C245" s="5">
        <v>13776.4</v>
      </c>
      <c r="D245" s="5">
        <v>13776.4</v>
      </c>
      <c r="E245" s="5">
        <f t="shared" si="11"/>
        <v>100</v>
      </c>
    </row>
    <row r="246" spans="1:5" ht="12.75">
      <c r="A246" s="52" t="s">
        <v>162</v>
      </c>
      <c r="B246" s="53" t="s">
        <v>317</v>
      </c>
      <c r="C246" s="56">
        <f>C247</f>
        <v>10266</v>
      </c>
      <c r="D246" s="56">
        <f>D247</f>
        <v>10266</v>
      </c>
      <c r="E246" s="55">
        <f t="shared" si="11"/>
        <v>100</v>
      </c>
    </row>
    <row r="247" spans="1:5" ht="51">
      <c r="A247" s="8" t="s">
        <v>328</v>
      </c>
      <c r="B247" s="11" t="s">
        <v>329</v>
      </c>
      <c r="C247" s="5">
        <f>C248+C249+C250</f>
        <v>10266</v>
      </c>
      <c r="D247" s="5">
        <f>D248+D249+D250</f>
        <v>10266</v>
      </c>
      <c r="E247" s="5">
        <f t="shared" si="11"/>
        <v>100</v>
      </c>
    </row>
    <row r="248" spans="1:5" ht="63.75">
      <c r="A248" s="8" t="s">
        <v>174</v>
      </c>
      <c r="B248" s="11" t="s">
        <v>451</v>
      </c>
      <c r="C248" s="5">
        <v>241</v>
      </c>
      <c r="D248" s="5">
        <v>241</v>
      </c>
      <c r="E248" s="5">
        <f t="shared" si="11"/>
        <v>100</v>
      </c>
    </row>
    <row r="249" spans="1:5" ht="63.75">
      <c r="A249" s="8" t="s">
        <v>175</v>
      </c>
      <c r="B249" s="11" t="s">
        <v>452</v>
      </c>
      <c r="C249" s="5">
        <v>106.6</v>
      </c>
      <c r="D249" s="5">
        <v>106.6</v>
      </c>
      <c r="E249" s="5">
        <f t="shared" si="11"/>
        <v>100</v>
      </c>
    </row>
    <row r="250" spans="1:5" ht="63.75">
      <c r="A250" s="8" t="s">
        <v>176</v>
      </c>
      <c r="B250" s="11" t="s">
        <v>453</v>
      </c>
      <c r="C250" s="5">
        <v>9918.4</v>
      </c>
      <c r="D250" s="5">
        <v>9918.4</v>
      </c>
      <c r="E250" s="5">
        <f t="shared" si="11"/>
        <v>100</v>
      </c>
    </row>
    <row r="251" spans="1:5" ht="12.75">
      <c r="A251" s="52" t="s">
        <v>162</v>
      </c>
      <c r="B251" s="53" t="s">
        <v>317</v>
      </c>
      <c r="C251" s="56">
        <f>C252</f>
        <v>10155.4</v>
      </c>
      <c r="D251" s="56">
        <f>D252</f>
        <v>10155.4</v>
      </c>
      <c r="E251" s="55">
        <f t="shared" si="11"/>
        <v>100</v>
      </c>
    </row>
    <row r="252" spans="1:5" ht="51">
      <c r="A252" s="8" t="s">
        <v>328</v>
      </c>
      <c r="B252" s="11" t="s">
        <v>329</v>
      </c>
      <c r="C252" s="5">
        <f>C253+C254+C255</f>
        <v>10155.4</v>
      </c>
      <c r="D252" s="5">
        <f>D253+D254+D255</f>
        <v>10155.4</v>
      </c>
      <c r="E252" s="5">
        <f t="shared" si="11"/>
        <v>100</v>
      </c>
    </row>
    <row r="253" spans="1:5" ht="63.75">
      <c r="A253" s="8" t="s">
        <v>177</v>
      </c>
      <c r="B253" s="11" t="s">
        <v>454</v>
      </c>
      <c r="C253" s="5">
        <v>241</v>
      </c>
      <c r="D253" s="5">
        <v>241</v>
      </c>
      <c r="E253" s="5">
        <f t="shared" si="11"/>
        <v>100</v>
      </c>
    </row>
    <row r="254" spans="1:5" ht="63.75">
      <c r="A254" s="8" t="s">
        <v>178</v>
      </c>
      <c r="B254" s="11" t="s">
        <v>455</v>
      </c>
      <c r="C254" s="5">
        <v>106.6</v>
      </c>
      <c r="D254" s="5">
        <v>106.6</v>
      </c>
      <c r="E254" s="5">
        <f t="shared" si="11"/>
        <v>100</v>
      </c>
    </row>
    <row r="255" spans="1:5" ht="63.75">
      <c r="A255" s="8" t="s">
        <v>179</v>
      </c>
      <c r="B255" s="11" t="s">
        <v>456</v>
      </c>
      <c r="C255" s="5">
        <v>9807.8</v>
      </c>
      <c r="D255" s="5">
        <v>9807.8</v>
      </c>
      <c r="E255" s="5">
        <f t="shared" si="11"/>
        <v>100</v>
      </c>
    </row>
    <row r="256" spans="1:5" ht="12.75">
      <c r="A256" s="52" t="s">
        <v>162</v>
      </c>
      <c r="B256" s="53" t="s">
        <v>317</v>
      </c>
      <c r="C256" s="56">
        <f>C257</f>
        <v>4951.900000000001</v>
      </c>
      <c r="D256" s="56">
        <f>D257</f>
        <v>4951.900000000001</v>
      </c>
      <c r="E256" s="55">
        <f t="shared" si="11"/>
        <v>100</v>
      </c>
    </row>
    <row r="257" spans="1:5" ht="51">
      <c r="A257" s="8" t="s">
        <v>328</v>
      </c>
      <c r="B257" s="11" t="s">
        <v>329</v>
      </c>
      <c r="C257" s="5">
        <f>C258+C259+C260</f>
        <v>4951.900000000001</v>
      </c>
      <c r="D257" s="5">
        <f>D258+D259+D260</f>
        <v>4951.900000000001</v>
      </c>
      <c r="E257" s="5">
        <f t="shared" si="11"/>
        <v>100</v>
      </c>
    </row>
    <row r="258" spans="1:5" ht="63.75">
      <c r="A258" s="8" t="s">
        <v>180</v>
      </c>
      <c r="B258" s="11" t="s">
        <v>457</v>
      </c>
      <c r="C258" s="5">
        <v>241</v>
      </c>
      <c r="D258" s="5">
        <v>241</v>
      </c>
      <c r="E258" s="5">
        <f t="shared" si="11"/>
        <v>100</v>
      </c>
    </row>
    <row r="259" spans="1:5" ht="63.75">
      <c r="A259" s="8" t="s">
        <v>181</v>
      </c>
      <c r="B259" s="11" t="s">
        <v>458</v>
      </c>
      <c r="C259" s="5">
        <v>26.6</v>
      </c>
      <c r="D259" s="5">
        <v>26.6</v>
      </c>
      <c r="E259" s="5">
        <f t="shared" si="11"/>
        <v>100</v>
      </c>
    </row>
    <row r="260" spans="1:5" ht="63.75">
      <c r="A260" s="8" t="s">
        <v>182</v>
      </c>
      <c r="B260" s="11" t="s">
        <v>459</v>
      </c>
      <c r="C260" s="5">
        <v>4684.3</v>
      </c>
      <c r="D260" s="5">
        <v>4684.3</v>
      </c>
      <c r="E260" s="5">
        <f t="shared" si="11"/>
        <v>100</v>
      </c>
    </row>
    <row r="261" spans="1:5" ht="12.75">
      <c r="A261" s="52" t="s">
        <v>162</v>
      </c>
      <c r="B261" s="53" t="s">
        <v>317</v>
      </c>
      <c r="C261" s="56">
        <f>C262</f>
        <v>3130.2</v>
      </c>
      <c r="D261" s="56">
        <f>D262</f>
        <v>3130.2</v>
      </c>
      <c r="E261" s="55">
        <f t="shared" si="11"/>
        <v>100</v>
      </c>
    </row>
    <row r="262" spans="1:5" ht="51">
      <c r="A262" s="8" t="s">
        <v>328</v>
      </c>
      <c r="B262" s="11" t="s">
        <v>329</v>
      </c>
      <c r="C262" s="5">
        <f>C263+C264+C265</f>
        <v>3130.2</v>
      </c>
      <c r="D262" s="5">
        <f>D263+D264+D265</f>
        <v>3130.2</v>
      </c>
      <c r="E262" s="5">
        <f t="shared" si="11"/>
        <v>100</v>
      </c>
    </row>
    <row r="263" spans="1:5" ht="63.75">
      <c r="A263" s="8" t="s">
        <v>183</v>
      </c>
      <c r="B263" s="11" t="s">
        <v>460</v>
      </c>
      <c r="C263" s="5">
        <v>241</v>
      </c>
      <c r="D263" s="5">
        <v>241</v>
      </c>
      <c r="E263" s="5">
        <f t="shared" si="11"/>
        <v>100</v>
      </c>
    </row>
    <row r="264" spans="1:5" ht="63.75">
      <c r="A264" s="8" t="s">
        <v>184</v>
      </c>
      <c r="B264" s="11" t="s">
        <v>461</v>
      </c>
      <c r="C264" s="5">
        <v>66.6</v>
      </c>
      <c r="D264" s="5">
        <v>66.6</v>
      </c>
      <c r="E264" s="5">
        <f t="shared" si="11"/>
        <v>100</v>
      </c>
    </row>
    <row r="265" spans="1:5" ht="63.75">
      <c r="A265" s="8" t="s">
        <v>185</v>
      </c>
      <c r="B265" s="11" t="s">
        <v>462</v>
      </c>
      <c r="C265" s="5">
        <v>2822.6</v>
      </c>
      <c r="D265" s="5">
        <v>2822.6</v>
      </c>
      <c r="E265" s="5">
        <f t="shared" si="11"/>
        <v>100</v>
      </c>
    </row>
    <row r="266" spans="1:5" ht="63.75">
      <c r="A266" s="52" t="s">
        <v>330</v>
      </c>
      <c r="B266" s="41" t="s">
        <v>463</v>
      </c>
      <c r="C266" s="56">
        <f>SUM(C267)</f>
        <v>988.8</v>
      </c>
      <c r="D266" s="56">
        <f>SUM(D267)</f>
        <v>988.8</v>
      </c>
      <c r="E266" s="55">
        <f t="shared" si="11"/>
        <v>100</v>
      </c>
    </row>
    <row r="267" spans="1:5" ht="25.5">
      <c r="A267" s="8" t="s">
        <v>464</v>
      </c>
      <c r="B267" s="11" t="s">
        <v>465</v>
      </c>
      <c r="C267" s="5">
        <f>SUM(C268)</f>
        <v>988.8</v>
      </c>
      <c r="D267" s="5">
        <f>SUM(D268)</f>
        <v>988.8</v>
      </c>
      <c r="E267" s="5">
        <f t="shared" si="11"/>
        <v>100</v>
      </c>
    </row>
    <row r="268" spans="1:5" ht="25.5">
      <c r="A268" s="8" t="s">
        <v>466</v>
      </c>
      <c r="B268" s="11" t="s">
        <v>465</v>
      </c>
      <c r="C268" s="5">
        <v>988.8</v>
      </c>
      <c r="D268" s="5">
        <v>988.8</v>
      </c>
      <c r="E268" s="5">
        <f t="shared" si="11"/>
        <v>100</v>
      </c>
    </row>
    <row r="269" spans="1:5" ht="51">
      <c r="A269" s="52" t="s">
        <v>331</v>
      </c>
      <c r="B269" s="41" t="s">
        <v>332</v>
      </c>
      <c r="C269" s="56">
        <f>SUM(C270)</f>
        <v>-9691</v>
      </c>
      <c r="D269" s="56">
        <f>SUM(D270)</f>
        <v>-9691</v>
      </c>
      <c r="E269" s="55">
        <f t="shared" si="11"/>
        <v>100</v>
      </c>
    </row>
    <row r="270" spans="1:5" ht="38.25">
      <c r="A270" s="8" t="s">
        <v>333</v>
      </c>
      <c r="B270" s="12" t="s">
        <v>467</v>
      </c>
      <c r="C270" s="5">
        <f>SUM(C271)</f>
        <v>-9691</v>
      </c>
      <c r="D270" s="5">
        <f>SUM(D271)</f>
        <v>-9691</v>
      </c>
      <c r="E270" s="5">
        <f t="shared" si="11"/>
        <v>100</v>
      </c>
    </row>
    <row r="271" spans="1:5" ht="38.25">
      <c r="A271" s="8" t="s">
        <v>188</v>
      </c>
      <c r="B271" s="12" t="s">
        <v>334</v>
      </c>
      <c r="C271" s="5">
        <f>SUM(C272:C275)</f>
        <v>-9691</v>
      </c>
      <c r="D271" s="5">
        <f>SUM(D272:D275)</f>
        <v>-9691</v>
      </c>
      <c r="E271" s="5">
        <f t="shared" si="11"/>
        <v>100</v>
      </c>
    </row>
    <row r="272" spans="1:5" ht="38.25">
      <c r="A272" s="8" t="s">
        <v>335</v>
      </c>
      <c r="B272" s="12" t="s">
        <v>334</v>
      </c>
      <c r="C272" s="5">
        <v>-4818.7</v>
      </c>
      <c r="D272" s="5">
        <v>-4818.7</v>
      </c>
      <c r="E272" s="5">
        <f t="shared" si="11"/>
        <v>100</v>
      </c>
    </row>
    <row r="273" spans="1:5" ht="38.25">
      <c r="A273" s="8" t="s">
        <v>468</v>
      </c>
      <c r="B273" s="12" t="s">
        <v>334</v>
      </c>
      <c r="C273" s="5">
        <v>-1575.3</v>
      </c>
      <c r="D273" s="5">
        <v>-1575.3</v>
      </c>
      <c r="E273" s="5">
        <f t="shared" si="11"/>
        <v>100</v>
      </c>
    </row>
    <row r="274" spans="1:5" ht="38.25">
      <c r="A274" s="8" t="s">
        <v>336</v>
      </c>
      <c r="B274" s="12" t="s">
        <v>334</v>
      </c>
      <c r="C274" s="5">
        <v>-3070</v>
      </c>
      <c r="D274" s="5">
        <v>-3070</v>
      </c>
      <c r="E274" s="5">
        <f t="shared" si="11"/>
        <v>100</v>
      </c>
    </row>
    <row r="275" spans="1:5" ht="38.25">
      <c r="A275" s="8" t="s">
        <v>337</v>
      </c>
      <c r="B275" s="12" t="s">
        <v>334</v>
      </c>
      <c r="C275" s="5">
        <v>-227</v>
      </c>
      <c r="D275" s="5">
        <v>-227</v>
      </c>
      <c r="E275" s="5">
        <f t="shared" si="11"/>
        <v>100</v>
      </c>
    </row>
    <row r="276" spans="1:5" ht="12.75">
      <c r="A276" s="40"/>
      <c r="B276" s="57" t="s">
        <v>17</v>
      </c>
      <c r="C276" s="13">
        <f>C10+C140</f>
        <v>2731528.9999999995</v>
      </c>
      <c r="D276" s="13">
        <f>D10+D140</f>
        <v>2682664.6</v>
      </c>
      <c r="E276" s="55">
        <f t="shared" si="11"/>
        <v>98.21109715474375</v>
      </c>
    </row>
  </sheetData>
  <sheetProtection/>
  <autoFilter ref="A8:E223"/>
  <mergeCells count="9">
    <mergeCell ref="C1:E1"/>
    <mergeCell ref="C2:E2"/>
    <mergeCell ref="D8:D9"/>
    <mergeCell ref="E8:E9"/>
    <mergeCell ref="A5:E5"/>
    <mergeCell ref="A6:E6"/>
    <mergeCell ref="A8:A9"/>
    <mergeCell ref="B8:B9"/>
    <mergeCell ref="C8:C9"/>
  </mergeCells>
  <printOptions horizontalCentered="1"/>
  <pageMargins left="0.42" right="0.21" top="0.2362204724409449" bottom="0.31496062992125984" header="0.1968503937007874" footer="0.15748031496062992"/>
  <pageSetup horizontalDpi="600" verticalDpi="600" orientation="portrait" paperSize="9" scale="8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RePack by Diakov</cp:lastModifiedBy>
  <cp:lastPrinted>2022-02-15T12:03:55Z</cp:lastPrinted>
  <dcterms:created xsi:type="dcterms:W3CDTF">1996-10-08T23:32:33Z</dcterms:created>
  <dcterms:modified xsi:type="dcterms:W3CDTF">2023-02-17T07:30:10Z</dcterms:modified>
  <cp:category/>
  <cp:version/>
  <cp:contentType/>
  <cp:contentStatus/>
</cp:coreProperties>
</file>