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исполнение\2022\Исполнение за 2022\Исполнение бюджета к решению\"/>
    </mc:Choice>
  </mc:AlternateContent>
  <bookViews>
    <workbookView xWindow="0" yWindow="0" windowWidth="19200" windowHeight="7065"/>
  </bookViews>
  <sheets>
    <sheet name="Документ" sheetId="2" r:id="rId1"/>
  </sheets>
  <definedNames>
    <definedName name="_xlnm.Print_Titles" localSheetId="0">Документ!$22:$25</definedName>
    <definedName name="_xlnm.Print_Area" localSheetId="0">Документ!$A$1:$Y$99</definedName>
  </definedNames>
  <calcPr calcId="162913"/>
</workbook>
</file>

<file path=xl/calcChain.xml><?xml version="1.0" encoding="utf-8"?>
<calcChain xmlns="http://schemas.openxmlformats.org/spreadsheetml/2006/main">
  <c r="K97" i="2" l="1"/>
  <c r="K93" i="2"/>
  <c r="K53" i="2"/>
  <c r="K75" i="2"/>
  <c r="K81" i="2"/>
  <c r="K37" i="2"/>
  <c r="K65" i="2"/>
  <c r="K28" i="2"/>
  <c r="K87" i="2"/>
  <c r="K94" i="2"/>
  <c r="K27" i="2"/>
  <c r="K39" i="2"/>
  <c r="K92" i="2"/>
  <c r="K29" i="2"/>
  <c r="K68" i="2"/>
  <c r="K26" i="2"/>
  <c r="K59" i="2"/>
  <c r="K46" i="2"/>
  <c r="K38" i="2"/>
</calcChain>
</file>

<file path=xl/sharedStrings.xml><?xml version="1.0" encoding="utf-8"?>
<sst xmlns="http://schemas.openxmlformats.org/spreadsheetml/2006/main" count="180" uniqueCount="108">
  <si>
    <t xml:space="preserve">ИНФОРМАЦИЯ О МУНИЦИПАЛЬНОМ ДОЛГЕ </t>
  </si>
  <si>
    <t>Вязниковский муниципальный район</t>
  </si>
  <si>
    <t>(наименование муниципального образования)</t>
  </si>
  <si>
    <t>по состоянию на 1 января 2023 года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</si>
  <si>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</si>
  <si>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</si>
  <si>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</si>
  <si>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</si>
  <si>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</si>
  <si>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</si>
  <si>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</si>
  <si>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</si>
  <si>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</si>
  <si>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</si>
  <si>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</si>
  <si>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</si>
  <si>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</si>
  <si>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</si>
  <si>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</si>
  <si>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</si>
  <si>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</si>
  <si>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</si>
  <si>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</si>
  <si>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</si>
  <si>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</si>
  <si>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</si>
  <si>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</si>
  <si>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</si>
  <si>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</si>
  <si>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</si>
  <si>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</si>
  <si>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</si>
  <si>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</si>
  <si>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</si>
  <si>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</si>
  <si>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</si>
  <si>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</si>
  <si>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</si>
  <si>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</si>
  <si>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</si>
  <si>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</si>
  <si>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</si>
  <si>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</si>
  <si>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</si>
  <si>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муниципальный контракт на финансирование дефицита районного бюджета и погашение муниципальных долговых обязательств (невозобновляемая кредитная линия с лимитом в сумме 41515.0 тыс.руб.) от 06.11.2019 №19/01 </t>
  </si>
  <si>
    <t>8,0 %</t>
  </si>
  <si>
    <t xml:space="preserve">Средства бюджета муниципального образования </t>
  </si>
  <si>
    <t>14.01.2022</t>
  </si>
  <si>
    <t xml:space="preserve"> </t>
  </si>
  <si>
    <t>21.01.2022</t>
  </si>
  <si>
    <t>02.02.2022</t>
  </si>
  <si>
    <t>31.08.2022</t>
  </si>
  <si>
    <t>30.09.2022</t>
  </si>
  <si>
    <t>31.10.2022</t>
  </si>
  <si>
    <t>05.11.2022</t>
  </si>
  <si>
    <t>государственные ценные бумаги</t>
  </si>
  <si>
    <t>бюджетные кредиты</t>
  </si>
  <si>
    <t xml:space="preserve">Договор о предоставлении бюджетного кредита на частичное покрытие дефицита бюджета муниципального образования Вязниковский район от 23.03.2016 №02/16 </t>
  </si>
  <si>
    <t>0,1% годовых</t>
  </si>
  <si>
    <t>22.11.2022</t>
  </si>
  <si>
    <t xml:space="preserve">Дополнительное соглашение № 1 от 09.01.2017 </t>
  </si>
  <si>
    <t xml:space="preserve">Дополнительное соглашение № 2 от 26.02.2018 </t>
  </si>
  <si>
    <t xml:space="preserve">Дополнительное соглашение № 3 от 19.03.2018 </t>
  </si>
  <si>
    <t xml:space="preserve">Дополнительное соглашение № 4 от 08.08.2022 </t>
  </si>
  <si>
    <t>28.11.2023</t>
  </si>
  <si>
    <t xml:space="preserve">Договор о предоставлении бюджетного кредита для частичного покрытия дефицита бюджета муниципального образования Вязниковский район от 26.12.2016 №15/16 </t>
  </si>
  <si>
    <t xml:space="preserve">Договор о предоставлении бюджетного кредита для покрытия дефицита бюджета муниципального образования Вязниковский район в целях погашения долговых обязательств по кредитам, полученным от кредитных организаций от 24.03.2017 №05/17 </t>
  </si>
  <si>
    <t xml:space="preserve">Дополнительное соглашение № 1 от 26.02.2018 </t>
  </si>
  <si>
    <t xml:space="preserve">Дополнительное соглашение № 2 от 19.03.2018 </t>
  </si>
  <si>
    <t xml:space="preserve">Дополнительное соглашение № 3 от 08.08.2022 </t>
  </si>
  <si>
    <t xml:space="preserve">Договор о предоставлении бюджетного кредита для частичного покрытия дефицита бюджета муниципального образования Вязниковский район в целях погашения долговых обязательств по кредитам, полученным от кредитных организаций от 26.12.2017 №43/17 </t>
  </si>
  <si>
    <t xml:space="preserve">Договор о предоставлении бюджетного кредита для частичного покрытия дефицита бюджета муниципального образования Вязниковский район от 15.12.2020 №16/20 </t>
  </si>
  <si>
    <t>01.12.2023</t>
  </si>
  <si>
    <t xml:space="preserve">Дополнительное соглашение № 1 от 08.08.2022 </t>
  </si>
  <si>
    <t>29.11.2024</t>
  </si>
  <si>
    <t xml:space="preserve">Договор о предоставлении бюджетного кредита для частичного покрытия дефицита бюджета муниципального образования Вязниковский район в целях погашения долговых обязательств муниципального образования в виде обязательств по бюджетным кредитам, полученным муниципальным образованием из областного бюджета от 12.04.2021 №14/21 </t>
  </si>
  <si>
    <t>13.04.2022</t>
  </si>
  <si>
    <t>14.04.2022</t>
  </si>
  <si>
    <t>14.04.2023</t>
  </si>
  <si>
    <t>15.04.2024</t>
  </si>
  <si>
    <t>14.04.2025</t>
  </si>
  <si>
    <t>03.04.2026</t>
  </si>
  <si>
    <t xml:space="preserve">Договор о предоставлении бюджетного кредита для частичного покрытия дефицита бюджета муниципального образования Вязниковский район в целях погашения долговых обязательств муниципального образования в виде обязательств по бюджетным кредитам, полученным муниципальным образованием из областного бюджета от 08.10.2021 №25/21 </t>
  </si>
  <si>
    <t>04.10.2023</t>
  </si>
  <si>
    <t>04.10.2024</t>
  </si>
  <si>
    <t>03.10.2025</t>
  </si>
  <si>
    <t>02.10.2026</t>
  </si>
  <si>
    <t>04.10.2027</t>
  </si>
  <si>
    <t xml:space="preserve">Договор о предоставлении бюджетного кредита для частичного покрытия дефицита бюджета муниципального образования Вязниковский район из областного бюджета от 27.12.2021 №39/21 </t>
  </si>
  <si>
    <t>20.12.2023</t>
  </si>
  <si>
    <t>26.01.2022</t>
  </si>
  <si>
    <t>20.12.2024</t>
  </si>
  <si>
    <t>19.12.2025</t>
  </si>
  <si>
    <t>18.12.2026</t>
  </si>
  <si>
    <t>20.12.2027</t>
  </si>
  <si>
    <t xml:space="preserve">Договор о предоставлении бюджетного кредита из областного бюджета для частичного покрытия дефицита бюджета муниципального образования Вязниковский район в целях погашения долговых обязательств муниципального образования в виде обязательств по кредитам, полученным муниципальным образованием от кредитных орагнизаций от 12.07.2022 №07/22 </t>
  </si>
  <si>
    <t>12.07.2022</t>
  </si>
  <si>
    <t>28.11.2025</t>
  </si>
  <si>
    <t>30.11.2026</t>
  </si>
  <si>
    <t>21.06.2027</t>
  </si>
  <si>
    <t>государственные гарантии</t>
  </si>
  <si>
    <t>в том числе, без права регрессного требования</t>
  </si>
  <si>
    <t xml:space="preserve">договор о предоставлении муниципальной гарантии между администрацией Вязниковского района и ООО "Газпром межрегионгаз Владимир" за МУП Вязниковского района "Фонд" от 02.11.2020 №б/н </t>
  </si>
  <si>
    <t xml:space="preserve">Расходы </t>
  </si>
  <si>
    <t>31.03.2022</t>
  </si>
  <si>
    <t>01.04.2022</t>
  </si>
  <si>
    <t>в том числе, с правом регрессного требования</t>
  </si>
  <si>
    <t>25000*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</si>
</sst>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"/>
    <numFmt numFmtId="165" formatCode="_-* #,##0.00_р_._-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</font>
    <font>
      <sz val="8"/>
      <color rgb="FFFF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1"/>
      <color rgb="FF000000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i/>
      <sz val="8"/>
      <color rgb="FF000000"/>
      <name val="Arial Cy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7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14" fillId="2" borderId="1" xfId="33" applyNumberFormat="1" applyProtection="1"/>
    <xf numFmtId="0" fontId="15" fillId="0" borderId="1" xfId="34" applyNumberFormat="1" applyProtection="1"/>
    <xf numFmtId="0" fontId="1" fillId="3" borderId="1" xfId="38" applyNumberFormat="1" applyProtection="1">
      <alignment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1" fillId="5" borderId="1" xfId="1" applyNumberFormat="1" applyFill="1" applyProtection="1"/>
    <xf numFmtId="0" fontId="5" fillId="5" borderId="1" xfId="5" applyNumberFormat="1" applyFill="1" applyProtection="1"/>
    <xf numFmtId="0" fontId="5" fillId="5" borderId="1" xfId="7" applyNumberFormat="1" applyFill="1" applyProtection="1">
      <alignment horizontal="center"/>
    </xf>
    <xf numFmtId="0" fontId="8" fillId="5" borderId="1" xfId="10" applyNumberFormat="1" applyFill="1" applyProtection="1">
      <alignment vertical="center"/>
    </xf>
    <xf numFmtId="0" fontId="8" fillId="5" borderId="1" xfId="11" applyNumberFormat="1" applyFill="1" applyProtection="1"/>
    <xf numFmtId="0" fontId="9" fillId="5" borderId="1" xfId="12" applyNumberFormat="1" applyFill="1" applyProtection="1"/>
    <xf numFmtId="49" fontId="10" fillId="5" borderId="1" xfId="16" applyNumberFormat="1" applyFill="1" applyProtection="1"/>
    <xf numFmtId="164" fontId="8" fillId="5" borderId="1" xfId="21" applyNumberFormat="1" applyFill="1" applyProtection="1"/>
    <xf numFmtId="0" fontId="8" fillId="5" borderId="5" xfId="23" applyNumberFormat="1" applyFill="1" applyProtection="1">
      <alignment horizontal="center" vertical="center" wrapText="1"/>
    </xf>
    <xf numFmtId="0" fontId="8" fillId="5" borderId="8" xfId="26" applyNumberFormat="1" applyFill="1" applyProtection="1">
      <alignment horizontal="center" vertical="center" wrapText="1"/>
    </xf>
    <xf numFmtId="0" fontId="11" fillId="5" borderId="5" xfId="27" applyNumberFormat="1" applyFill="1" applyProtection="1">
      <alignment horizontal="center"/>
    </xf>
    <xf numFmtId="0" fontId="11" fillId="5" borderId="6" xfId="28" applyNumberFormat="1" applyFill="1" applyProtection="1">
      <alignment horizontal="center"/>
    </xf>
    <xf numFmtId="0" fontId="12" fillId="5" borderId="4" xfId="29" applyNumberFormat="1" applyFill="1" applyProtection="1">
      <alignment horizontal="left" wrapText="1"/>
    </xf>
    <xf numFmtId="165" fontId="12" fillId="5" borderId="5" xfId="30" applyNumberFormat="1" applyFill="1" applyProtection="1">
      <alignment horizontal="center" vertical="center" shrinkToFit="1"/>
    </xf>
    <xf numFmtId="165" fontId="12" fillId="5" borderId="5" xfId="31" applyNumberFormat="1" applyFill="1" applyProtection="1">
      <alignment horizontal="center" vertical="center"/>
    </xf>
    <xf numFmtId="165" fontId="13" fillId="5" borderId="5" xfId="32" applyNumberFormat="1" applyFill="1" applyProtection="1">
      <alignment horizontal="center" vertical="center"/>
    </xf>
    <xf numFmtId="0" fontId="8" fillId="5" borderId="8" xfId="35" applyNumberFormat="1" applyFill="1" applyProtection="1">
      <alignment horizontal="left" vertical="top" wrapText="1"/>
    </xf>
    <xf numFmtId="165" fontId="8" fillId="5" borderId="8" xfId="36" applyNumberFormat="1" applyFill="1" applyProtection="1">
      <alignment horizontal="center" vertical="center" shrinkToFit="1"/>
    </xf>
    <xf numFmtId="0" fontId="8" fillId="5" borderId="8" xfId="37" applyNumberFormat="1" applyFill="1" applyProtection="1">
      <alignment horizontal="left" vertical="center" wrapText="1"/>
    </xf>
    <xf numFmtId="0" fontId="8" fillId="5" borderId="10" xfId="39" applyNumberFormat="1" applyFill="1" applyProtection="1">
      <alignment horizontal="left" vertical="top" wrapText="1"/>
    </xf>
    <xf numFmtId="165" fontId="8" fillId="5" borderId="10" xfId="40" applyNumberFormat="1" applyFill="1" applyProtection="1">
      <alignment horizontal="center" vertical="center"/>
    </xf>
    <xf numFmtId="0" fontId="8" fillId="5" borderId="10" xfId="41" applyNumberFormat="1" applyFill="1" applyProtection="1">
      <alignment horizontal="left" vertical="center" wrapText="1"/>
    </xf>
    <xf numFmtId="165" fontId="8" fillId="5" borderId="10" xfId="42" applyNumberFormat="1" applyFill="1" applyProtection="1">
      <alignment horizontal="center" vertical="center" shrinkToFit="1"/>
    </xf>
    <xf numFmtId="165" fontId="16" fillId="5" borderId="10" xfId="43" applyNumberFormat="1" applyFill="1" applyProtection="1">
      <alignment horizontal="center" vertical="center"/>
    </xf>
    <xf numFmtId="0" fontId="8" fillId="5" borderId="4" xfId="47" applyNumberFormat="1" applyFill="1" applyProtection="1">
      <alignment horizontal="left" wrapText="1"/>
    </xf>
    <xf numFmtId="165" fontId="8" fillId="5" borderId="5" xfId="48" applyNumberFormat="1" applyFill="1" applyProtection="1">
      <alignment horizontal="center" vertical="center"/>
    </xf>
    <xf numFmtId="165" fontId="16" fillId="5" borderId="5" xfId="49" applyNumberFormat="1" applyFill="1" applyProtection="1">
      <alignment horizontal="center" vertical="center"/>
    </xf>
    <xf numFmtId="0" fontId="5" fillId="5" borderId="3" xfId="50" applyNumberFormat="1" applyFill="1" applyProtection="1"/>
    <xf numFmtId="0" fontId="17" fillId="5" borderId="3" xfId="51" applyNumberFormat="1" applyFill="1" applyProtection="1">
      <alignment horizontal="left" vertical="justify"/>
    </xf>
    <xf numFmtId="0" fontId="9" fillId="5" borderId="3" xfId="52" applyNumberFormat="1" applyFill="1" applyProtection="1"/>
    <xf numFmtId="0" fontId="17" fillId="5" borderId="1" xfId="53" applyNumberFormat="1" applyFill="1" applyProtection="1">
      <alignment horizontal="left" vertical="justify"/>
    </xf>
    <xf numFmtId="0" fontId="3" fillId="5" borderId="1" xfId="3" applyNumberFormat="1" applyFill="1" applyProtection="1"/>
    <xf numFmtId="0" fontId="0" fillId="5" borderId="0" xfId="0" applyFill="1" applyProtection="1">
      <protection locked="0"/>
    </xf>
    <xf numFmtId="2" fontId="8" fillId="5" borderId="5" xfId="18" applyNumberFormat="1" applyFill="1" applyProtection="1">
      <alignment horizontal="right" vertical="center" shrinkToFit="1"/>
    </xf>
    <xf numFmtId="2" fontId="8" fillId="5" borderId="5" xfId="18" applyFill="1">
      <alignment horizontal="right" vertical="center" shrinkToFit="1"/>
    </xf>
    <xf numFmtId="0" fontId="8" fillId="5" borderId="5" xfId="20" applyNumberFormat="1" applyFill="1" applyProtection="1">
      <alignment horizontal="left"/>
    </xf>
    <xf numFmtId="0" fontId="8" fillId="5" borderId="5" xfId="20" applyFill="1">
      <alignment horizontal="left"/>
    </xf>
    <xf numFmtId="0" fontId="8" fillId="5" borderId="9" xfId="35" applyNumberFormat="1" applyFill="1" applyBorder="1" applyProtection="1">
      <alignment horizontal="left" vertical="top" wrapText="1"/>
    </xf>
    <xf numFmtId="0" fontId="8" fillId="5" borderId="11" xfId="35" applyNumberFormat="1" applyFill="1" applyBorder="1" applyProtection="1">
      <alignment horizontal="left" vertical="top" wrapText="1"/>
    </xf>
    <xf numFmtId="0" fontId="8" fillId="5" borderId="13" xfId="35" applyNumberFormat="1" applyFill="1" applyBorder="1" applyProtection="1">
      <alignment horizontal="left" vertical="top" wrapText="1"/>
    </xf>
    <xf numFmtId="0" fontId="8" fillId="5" borderId="5" xfId="23" applyNumberFormat="1" applyFill="1" applyProtection="1">
      <alignment horizontal="center" vertical="center" wrapText="1"/>
    </xf>
    <xf numFmtId="0" fontId="8" fillId="5" borderId="5" xfId="23" applyFill="1">
      <alignment horizontal="center" vertical="center" wrapText="1"/>
    </xf>
    <xf numFmtId="0" fontId="8" fillId="5" borderId="4" xfId="19" applyNumberFormat="1" applyFill="1" applyProtection="1">
      <alignment horizontal="left"/>
    </xf>
    <xf numFmtId="0" fontId="8" fillId="5" borderId="4" xfId="19" applyFill="1">
      <alignment horizontal="left"/>
    </xf>
    <xf numFmtId="0" fontId="8" fillId="5" borderId="5" xfId="24" applyNumberFormat="1" applyFill="1" applyProtection="1">
      <alignment horizontal="center" vertical="center"/>
    </xf>
    <xf numFmtId="0" fontId="8" fillId="5" borderId="5" xfId="24" applyFill="1">
      <alignment horizontal="center" vertical="center"/>
    </xf>
    <xf numFmtId="0" fontId="2" fillId="5" borderId="1" xfId="2" applyNumberFormat="1" applyFill="1" applyProtection="1">
      <alignment horizontal="center"/>
    </xf>
    <xf numFmtId="0" fontId="2" fillId="5" borderId="1" xfId="2" applyFill="1">
      <alignment horizontal="center"/>
    </xf>
    <xf numFmtId="0" fontId="4" fillId="5" borderId="1" xfId="4" applyNumberFormat="1" applyFill="1" applyProtection="1">
      <alignment horizontal="center"/>
    </xf>
    <xf numFmtId="0" fontId="4" fillId="5" borderId="1" xfId="4" applyFill="1">
      <alignment horizontal="center"/>
    </xf>
    <xf numFmtId="0" fontId="6" fillId="5" borderId="2" xfId="6" applyNumberFormat="1" applyFill="1" applyProtection="1">
      <alignment horizontal="center" vertical="center" shrinkToFit="1"/>
    </xf>
    <xf numFmtId="0" fontId="6" fillId="5" borderId="2" xfId="6" applyFill="1">
      <alignment horizontal="center" vertical="center" shrinkToFit="1"/>
    </xf>
    <xf numFmtId="0" fontId="5" fillId="5" borderId="3" xfId="8" applyNumberFormat="1" applyFill="1" applyProtection="1">
      <alignment horizontal="center"/>
    </xf>
    <xf numFmtId="0" fontId="5" fillId="5" borderId="3" xfId="8" applyFill="1">
      <alignment horizontal="center"/>
    </xf>
    <xf numFmtId="0" fontId="7" fillId="5" borderId="1" xfId="9" applyNumberFormat="1" applyFill="1" applyProtection="1">
      <alignment horizontal="center" wrapText="1"/>
    </xf>
    <xf numFmtId="0" fontId="7" fillId="5" borderId="1" xfId="9" applyFill="1">
      <alignment horizontal="center" wrapText="1"/>
    </xf>
    <xf numFmtId="0" fontId="8" fillId="5" borderId="4" xfId="13" applyNumberFormat="1" applyFill="1" applyProtection="1">
      <alignment horizontal="center" vertical="center" wrapText="1"/>
    </xf>
    <xf numFmtId="0" fontId="8" fillId="5" borderId="4" xfId="13" applyFill="1">
      <alignment horizontal="center" vertical="center" wrapText="1"/>
    </xf>
    <xf numFmtId="0" fontId="8" fillId="5" borderId="5" xfId="14" applyNumberFormat="1" applyFill="1" applyProtection="1">
      <alignment horizontal="center"/>
    </xf>
    <xf numFmtId="0" fontId="8" fillId="5" borderId="5" xfId="14" applyFill="1">
      <alignment horizontal="center"/>
    </xf>
    <xf numFmtId="0" fontId="8" fillId="5" borderId="6" xfId="15" applyNumberFormat="1" applyFill="1" applyProtection="1">
      <alignment horizontal="center"/>
    </xf>
    <xf numFmtId="0" fontId="8" fillId="5" borderId="6" xfId="15" applyFill="1">
      <alignment horizontal="center"/>
    </xf>
    <xf numFmtId="0" fontId="8" fillId="5" borderId="4" xfId="17" applyNumberFormat="1" applyFill="1" applyProtection="1">
      <alignment horizontal="left" wrapText="1"/>
    </xf>
    <xf numFmtId="0" fontId="8" fillId="5" borderId="4" xfId="17" applyFill="1">
      <alignment horizontal="left" wrapText="1"/>
    </xf>
    <xf numFmtId="0" fontId="8" fillId="5" borderId="7" xfId="25" applyNumberFormat="1" applyFill="1" applyProtection="1">
      <alignment horizontal="center" vertical="center" wrapText="1"/>
    </xf>
    <xf numFmtId="0" fontId="8" fillId="5" borderId="7" xfId="25" applyFill="1">
      <alignment horizontal="center" vertical="center" wrapText="1"/>
    </xf>
    <xf numFmtId="0" fontId="8" fillId="5" borderId="2" xfId="22" applyNumberFormat="1" applyFill="1" applyProtection="1">
      <alignment horizontal="right"/>
    </xf>
    <xf numFmtId="0" fontId="8" fillId="5" borderId="2" xfId="22" applyFill="1">
      <alignment horizontal="right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showGridLines="0" showZeros="0" tabSelected="1" topLeftCell="A23" zoomScale="85" zoomScaleNormal="85" zoomScaleSheetLayoutView="85" zoomScalePageLayoutView="85" workbookViewId="0">
      <selection activeCell="A2" sqref="A2:V97"/>
    </sheetView>
  </sheetViews>
  <sheetFormatPr defaultColWidth="8.85546875" defaultRowHeight="15" x14ac:dyDescent="0.25"/>
  <cols>
    <col min="1" max="1" width="34" style="42" customWidth="1"/>
    <col min="2" max="2" width="15.5703125" style="42" customWidth="1"/>
    <col min="3" max="3" width="8.140625" style="42" customWidth="1"/>
    <col min="4" max="4" width="7.140625" style="42" customWidth="1"/>
    <col min="5" max="5" width="7.28515625" style="42" customWidth="1"/>
    <col min="6" max="6" width="8.5703125" style="42" customWidth="1"/>
    <col min="7" max="7" width="12.140625" style="42" customWidth="1"/>
    <col min="8" max="8" width="7.140625" style="42" customWidth="1"/>
    <col min="9" max="9" width="7.28515625" style="42" customWidth="1"/>
    <col min="10" max="10" width="11" style="42" customWidth="1"/>
    <col min="11" max="11" width="12" style="42" customWidth="1"/>
    <col min="12" max="12" width="12.7109375" style="42" customWidth="1"/>
    <col min="13" max="13" width="11.28515625" style="42" customWidth="1"/>
    <col min="14" max="14" width="13.140625" style="42" customWidth="1"/>
    <col min="15" max="15" width="8.5703125" style="42" customWidth="1"/>
    <col min="16" max="16" width="12.42578125" style="42" customWidth="1"/>
    <col min="17" max="17" width="11.140625" style="42" customWidth="1"/>
    <col min="18" max="18" width="8.85546875" style="42" customWidth="1"/>
    <col min="19" max="19" width="16.140625" style="42" customWidth="1"/>
    <col min="20" max="20" width="9.5703125" style="42" customWidth="1"/>
    <col min="21" max="21" width="9.42578125" style="42" customWidth="1"/>
    <col min="22" max="22" width="7.42578125" style="42" customWidth="1"/>
    <col min="23" max="25" width="0.140625" style="1" customWidth="1"/>
    <col min="26" max="26" width="8.85546875" style="1" customWidth="1"/>
    <col min="27" max="16384" width="8.85546875" style="1"/>
  </cols>
  <sheetData>
    <row r="1" spans="1:26" ht="13.9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56"/>
      <c r="P1" s="57"/>
      <c r="Q1" s="57"/>
      <c r="R1" s="57"/>
      <c r="S1" s="57"/>
      <c r="T1" s="57"/>
      <c r="U1" s="57"/>
      <c r="V1" s="57"/>
      <c r="W1" s="2"/>
      <c r="X1" s="3"/>
      <c r="Y1" s="3"/>
      <c r="Z1" s="3"/>
    </row>
    <row r="2" spans="1:26" ht="13.15" customHeight="1" x14ac:dyDescent="0.25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2"/>
      <c r="X2" s="3"/>
      <c r="Y2" s="3"/>
      <c r="Z2" s="3"/>
    </row>
    <row r="3" spans="1:26" x14ac:dyDescent="0.25">
      <c r="A3" s="11"/>
      <c r="B3" s="11"/>
      <c r="C3" s="11"/>
      <c r="D3" s="11"/>
      <c r="E3" s="11"/>
      <c r="F3" s="60" t="s">
        <v>1</v>
      </c>
      <c r="G3" s="61"/>
      <c r="H3" s="61"/>
      <c r="I3" s="61"/>
      <c r="J3" s="61"/>
      <c r="K3" s="61"/>
      <c r="L3" s="61"/>
      <c r="M3" s="61"/>
      <c r="N3" s="61"/>
      <c r="O3" s="11"/>
      <c r="P3" s="11"/>
      <c r="Q3" s="11"/>
      <c r="R3" s="11"/>
      <c r="S3" s="11"/>
      <c r="T3" s="11"/>
      <c r="U3" s="11"/>
      <c r="V3" s="11"/>
      <c r="W3" s="2"/>
      <c r="X3" s="3"/>
      <c r="Y3" s="3"/>
      <c r="Z3" s="3"/>
    </row>
    <row r="4" spans="1:26" ht="13.15" customHeight="1" x14ac:dyDescent="0.25">
      <c r="A4" s="11"/>
      <c r="B4" s="12"/>
      <c r="C4" s="12"/>
      <c r="D4" s="12"/>
      <c r="E4" s="12"/>
      <c r="F4" s="62" t="s">
        <v>2</v>
      </c>
      <c r="G4" s="63"/>
      <c r="H4" s="63"/>
      <c r="I4" s="63"/>
      <c r="J4" s="63"/>
      <c r="K4" s="63"/>
      <c r="L4" s="63"/>
      <c r="M4" s="63"/>
      <c r="N4" s="63"/>
      <c r="O4" s="12"/>
      <c r="P4" s="12"/>
      <c r="Q4" s="12"/>
      <c r="R4" s="12"/>
      <c r="S4" s="12"/>
      <c r="T4" s="12"/>
      <c r="U4" s="12"/>
      <c r="V4" s="12"/>
      <c r="W4" s="2"/>
      <c r="X4" s="3"/>
      <c r="Y4" s="3"/>
      <c r="Z4" s="3"/>
    </row>
    <row r="5" spans="1:26" ht="15.75" customHeight="1" x14ac:dyDescent="0.25">
      <c r="A5" s="64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2"/>
      <c r="X5" s="3"/>
      <c r="Y5" s="3"/>
      <c r="Z5" s="3"/>
    </row>
    <row r="6" spans="1:26" ht="13.15" customHeight="1" x14ac:dyDescent="0.25">
      <c r="A6" s="13"/>
      <c r="B6" s="13"/>
      <c r="C6" s="13"/>
      <c r="D6" s="13"/>
      <c r="E6" s="13"/>
      <c r="F6" s="13"/>
      <c r="G6" s="13"/>
      <c r="H6" s="13"/>
      <c r="I6" s="14"/>
      <c r="J6" s="10"/>
      <c r="K6" s="10"/>
      <c r="L6" s="10"/>
      <c r="M6" s="10"/>
      <c r="N6" s="10"/>
      <c r="O6" s="10"/>
      <c r="P6" s="14"/>
      <c r="Q6" s="14"/>
      <c r="R6" s="14"/>
      <c r="S6" s="15"/>
      <c r="T6" s="15"/>
      <c r="U6" s="15"/>
      <c r="V6" s="15"/>
      <c r="W6" s="2"/>
      <c r="X6" s="3"/>
      <c r="Y6" s="3"/>
      <c r="Z6" s="3"/>
    </row>
    <row r="7" spans="1:26" ht="14.65" customHeight="1" x14ac:dyDescent="0.25">
      <c r="A7" s="66" t="s">
        <v>4</v>
      </c>
      <c r="B7" s="67"/>
      <c r="C7" s="67"/>
      <c r="D7" s="67"/>
      <c r="E7" s="67"/>
      <c r="F7" s="67"/>
      <c r="G7" s="67"/>
      <c r="H7" s="67"/>
      <c r="I7" s="68" t="s">
        <v>5</v>
      </c>
      <c r="J7" s="69"/>
      <c r="K7" s="69"/>
      <c r="L7" s="69"/>
      <c r="M7" s="69"/>
      <c r="N7" s="69"/>
      <c r="O7" s="69"/>
      <c r="P7" s="69"/>
      <c r="Q7" s="14"/>
      <c r="R7" s="14"/>
      <c r="S7" s="15"/>
      <c r="T7" s="15"/>
      <c r="U7" s="15"/>
      <c r="V7" s="15"/>
      <c r="W7" s="2"/>
      <c r="X7" s="3"/>
      <c r="Y7" s="3"/>
      <c r="Z7" s="3"/>
    </row>
    <row r="8" spans="1:26" ht="13.15" customHeight="1" x14ac:dyDescent="0.25">
      <c r="A8" s="67"/>
      <c r="B8" s="67"/>
      <c r="C8" s="67"/>
      <c r="D8" s="67"/>
      <c r="E8" s="67"/>
      <c r="F8" s="67"/>
      <c r="G8" s="67"/>
      <c r="H8" s="67"/>
      <c r="I8" s="70" t="s">
        <v>6</v>
      </c>
      <c r="J8" s="71"/>
      <c r="K8" s="71"/>
      <c r="L8" s="71"/>
      <c r="M8" s="68" t="s">
        <v>7</v>
      </c>
      <c r="N8" s="69"/>
      <c r="O8" s="69"/>
      <c r="P8" s="69"/>
      <c r="Q8" s="16"/>
      <c r="R8" s="14"/>
      <c r="S8" s="15"/>
      <c r="T8" s="15"/>
      <c r="U8" s="15"/>
      <c r="V8" s="15"/>
      <c r="W8" s="2"/>
      <c r="X8" s="3"/>
      <c r="Y8" s="3"/>
      <c r="Z8" s="3"/>
    </row>
    <row r="9" spans="1:26" ht="14.65" customHeight="1" x14ac:dyDescent="0.25">
      <c r="A9" s="72" t="s">
        <v>8</v>
      </c>
      <c r="B9" s="73"/>
      <c r="C9" s="73"/>
      <c r="D9" s="73"/>
      <c r="E9" s="73"/>
      <c r="F9" s="73"/>
      <c r="G9" s="73"/>
      <c r="H9" s="73"/>
      <c r="I9" s="43">
        <v>250484500</v>
      </c>
      <c r="J9" s="44"/>
      <c r="K9" s="44"/>
      <c r="L9" s="44"/>
      <c r="M9" s="43">
        <v>246867300</v>
      </c>
      <c r="N9" s="44"/>
      <c r="O9" s="44"/>
      <c r="P9" s="44"/>
      <c r="Q9" s="14"/>
      <c r="R9" s="14"/>
      <c r="S9" s="15"/>
      <c r="T9" s="15"/>
      <c r="U9" s="15"/>
      <c r="V9" s="15"/>
      <c r="W9" s="2"/>
      <c r="X9" s="3"/>
      <c r="Y9" s="3"/>
      <c r="Z9" s="3"/>
    </row>
    <row r="10" spans="1:26" ht="13.15" customHeight="1" x14ac:dyDescent="0.25">
      <c r="A10" s="52" t="s">
        <v>9</v>
      </c>
      <c r="B10" s="53"/>
      <c r="C10" s="53"/>
      <c r="D10" s="53"/>
      <c r="E10" s="53"/>
      <c r="F10" s="53"/>
      <c r="G10" s="53"/>
      <c r="H10" s="53"/>
      <c r="I10" s="43">
        <v>0</v>
      </c>
      <c r="J10" s="44"/>
      <c r="K10" s="44"/>
      <c r="L10" s="44"/>
      <c r="M10" s="43"/>
      <c r="N10" s="44"/>
      <c r="O10" s="44"/>
      <c r="P10" s="44"/>
      <c r="Q10" s="14"/>
      <c r="R10" s="14"/>
      <c r="S10" s="15"/>
      <c r="T10" s="15"/>
      <c r="U10" s="15"/>
      <c r="V10" s="15"/>
      <c r="W10" s="2"/>
      <c r="X10" s="3"/>
      <c r="Y10" s="3"/>
      <c r="Z10" s="3"/>
    </row>
    <row r="11" spans="1:26" ht="13.15" customHeight="1" x14ac:dyDescent="0.25">
      <c r="A11" s="45" t="s">
        <v>10</v>
      </c>
      <c r="B11" s="46"/>
      <c r="C11" s="46"/>
      <c r="D11" s="46"/>
      <c r="E11" s="46"/>
      <c r="F11" s="46"/>
      <c r="G11" s="46"/>
      <c r="H11" s="46"/>
      <c r="I11" s="43">
        <v>134583700</v>
      </c>
      <c r="J11" s="44"/>
      <c r="K11" s="44"/>
      <c r="L11" s="44"/>
      <c r="M11" s="43">
        <v>11515000</v>
      </c>
      <c r="N11" s="44"/>
      <c r="O11" s="44"/>
      <c r="P11" s="44"/>
      <c r="Q11" s="14"/>
      <c r="R11" s="14"/>
      <c r="S11" s="15"/>
      <c r="T11" s="15"/>
      <c r="U11" s="15"/>
      <c r="V11" s="15"/>
      <c r="W11" s="2"/>
      <c r="X11" s="3"/>
      <c r="Y11" s="3"/>
      <c r="Z11" s="3"/>
    </row>
    <row r="12" spans="1:26" ht="13.15" customHeight="1" x14ac:dyDescent="0.25">
      <c r="A12" s="45" t="s">
        <v>11</v>
      </c>
      <c r="B12" s="46"/>
      <c r="C12" s="46"/>
      <c r="D12" s="46"/>
      <c r="E12" s="46"/>
      <c r="F12" s="46"/>
      <c r="G12" s="46"/>
      <c r="H12" s="46"/>
      <c r="I12" s="43">
        <v>15141000</v>
      </c>
      <c r="J12" s="44"/>
      <c r="K12" s="44"/>
      <c r="L12" s="44"/>
      <c r="M12" s="43">
        <v>0</v>
      </c>
      <c r="N12" s="44"/>
      <c r="O12" s="44"/>
      <c r="P12" s="44"/>
      <c r="Q12" s="14"/>
      <c r="R12" s="14"/>
      <c r="S12" s="15"/>
      <c r="T12" s="15"/>
      <c r="U12" s="15"/>
      <c r="V12" s="15"/>
      <c r="W12" s="2"/>
      <c r="X12" s="3"/>
      <c r="Y12" s="3"/>
      <c r="Z12" s="3"/>
    </row>
    <row r="13" spans="1:26" ht="13.15" customHeight="1" x14ac:dyDescent="0.25">
      <c r="A13" s="45" t="s">
        <v>12</v>
      </c>
      <c r="B13" s="46"/>
      <c r="C13" s="46"/>
      <c r="D13" s="46"/>
      <c r="E13" s="46"/>
      <c r="F13" s="46"/>
      <c r="G13" s="46"/>
      <c r="H13" s="46"/>
      <c r="I13" s="43">
        <v>119442700</v>
      </c>
      <c r="J13" s="44"/>
      <c r="K13" s="44"/>
      <c r="L13" s="44"/>
      <c r="M13" s="43">
        <v>11515000</v>
      </c>
      <c r="N13" s="44"/>
      <c r="O13" s="44"/>
      <c r="P13" s="44"/>
      <c r="Q13" s="14"/>
      <c r="R13" s="14"/>
      <c r="S13" s="15"/>
      <c r="T13" s="15"/>
      <c r="U13" s="15"/>
      <c r="V13" s="15"/>
      <c r="W13" s="2"/>
      <c r="X13" s="3"/>
      <c r="Y13" s="3"/>
      <c r="Z13" s="3"/>
    </row>
    <row r="14" spans="1:26" ht="13.15" customHeight="1" x14ac:dyDescent="0.25">
      <c r="A14" s="45" t="s">
        <v>13</v>
      </c>
      <c r="B14" s="46"/>
      <c r="C14" s="46"/>
      <c r="D14" s="46"/>
      <c r="E14" s="46"/>
      <c r="F14" s="46"/>
      <c r="G14" s="46"/>
      <c r="H14" s="46"/>
      <c r="I14" s="43">
        <v>0</v>
      </c>
      <c r="J14" s="44"/>
      <c r="K14" s="44"/>
      <c r="L14" s="44"/>
      <c r="M14" s="43"/>
      <c r="N14" s="44"/>
      <c r="O14" s="44"/>
      <c r="P14" s="44"/>
      <c r="Q14" s="14"/>
      <c r="R14" s="14"/>
      <c r="S14" s="15"/>
      <c r="T14" s="15"/>
      <c r="U14" s="15"/>
      <c r="V14" s="15"/>
      <c r="W14" s="2"/>
      <c r="X14" s="3"/>
      <c r="Y14" s="3"/>
      <c r="Z14" s="3"/>
    </row>
    <row r="15" spans="1:26" ht="13.15" customHeight="1" x14ac:dyDescent="0.25">
      <c r="A15" s="52" t="s">
        <v>14</v>
      </c>
      <c r="B15" s="53"/>
      <c r="C15" s="53"/>
      <c r="D15" s="53"/>
      <c r="E15" s="53"/>
      <c r="F15" s="53"/>
      <c r="G15" s="53"/>
      <c r="H15" s="53"/>
      <c r="I15" s="43">
        <v>8000000</v>
      </c>
      <c r="J15" s="44"/>
      <c r="K15" s="44"/>
      <c r="L15" s="44"/>
      <c r="M15" s="43">
        <v>324300</v>
      </c>
      <c r="N15" s="44"/>
      <c r="O15" s="44"/>
      <c r="P15" s="44"/>
      <c r="Q15" s="14"/>
      <c r="R15" s="14"/>
      <c r="S15" s="15"/>
      <c r="T15" s="15"/>
      <c r="U15" s="15"/>
      <c r="V15" s="15"/>
      <c r="W15" s="2"/>
      <c r="X15" s="3"/>
      <c r="Y15" s="3"/>
      <c r="Z15" s="3"/>
    </row>
    <row r="16" spans="1:26" ht="13.5" customHeight="1" x14ac:dyDescent="0.25">
      <c r="A16" s="52" t="s">
        <v>15</v>
      </c>
      <c r="B16" s="53"/>
      <c r="C16" s="53"/>
      <c r="D16" s="53"/>
      <c r="E16" s="53"/>
      <c r="F16" s="53"/>
      <c r="G16" s="53"/>
      <c r="H16" s="53"/>
      <c r="I16" s="43">
        <v>0</v>
      </c>
      <c r="J16" s="44"/>
      <c r="K16" s="44"/>
      <c r="L16" s="44"/>
      <c r="M16" s="43"/>
      <c r="N16" s="44"/>
      <c r="O16" s="44"/>
      <c r="P16" s="44"/>
      <c r="Q16" s="17"/>
      <c r="R16" s="17"/>
      <c r="S16" s="17"/>
      <c r="T16" s="17"/>
      <c r="U16" s="17"/>
      <c r="V16" s="15"/>
      <c r="W16" s="2"/>
      <c r="X16" s="3"/>
      <c r="Y16" s="3"/>
      <c r="Z16" s="3"/>
    </row>
    <row r="17" spans="1:26" ht="13.5" customHeight="1" x14ac:dyDescent="0.25">
      <c r="A17" s="52" t="s">
        <v>16</v>
      </c>
      <c r="B17" s="53"/>
      <c r="C17" s="53"/>
      <c r="D17" s="53"/>
      <c r="E17" s="53"/>
      <c r="F17" s="53"/>
      <c r="G17" s="53"/>
      <c r="H17" s="53"/>
      <c r="I17" s="43">
        <v>0</v>
      </c>
      <c r="J17" s="44"/>
      <c r="K17" s="44"/>
      <c r="L17" s="44"/>
      <c r="M17" s="43"/>
      <c r="N17" s="44"/>
      <c r="O17" s="44"/>
      <c r="P17" s="44"/>
      <c r="Q17" s="17"/>
      <c r="R17" s="17"/>
      <c r="S17" s="17"/>
      <c r="T17" s="17"/>
      <c r="U17" s="17"/>
      <c r="V17" s="15"/>
      <c r="W17" s="2"/>
      <c r="X17" s="3"/>
      <c r="Y17" s="3"/>
      <c r="Z17" s="3"/>
    </row>
    <row r="18" spans="1:26" ht="13.5" customHeight="1" x14ac:dyDescent="0.25">
      <c r="A18" s="52" t="s">
        <v>17</v>
      </c>
      <c r="B18" s="53"/>
      <c r="C18" s="53"/>
      <c r="D18" s="53"/>
      <c r="E18" s="53"/>
      <c r="F18" s="53"/>
      <c r="G18" s="53"/>
      <c r="H18" s="53"/>
      <c r="I18" s="43">
        <v>0</v>
      </c>
      <c r="J18" s="44"/>
      <c r="K18" s="44"/>
      <c r="L18" s="44"/>
      <c r="M18" s="43"/>
      <c r="N18" s="44"/>
      <c r="O18" s="44"/>
      <c r="P18" s="44"/>
      <c r="Q18" s="17"/>
      <c r="R18" s="17"/>
      <c r="S18" s="17"/>
      <c r="T18" s="17"/>
      <c r="U18" s="17"/>
      <c r="V18" s="15"/>
      <c r="W18" s="2"/>
      <c r="X18" s="3"/>
      <c r="Y18" s="3"/>
      <c r="Z18" s="3"/>
    </row>
    <row r="19" spans="1:26" ht="13.5" customHeight="1" x14ac:dyDescent="0.25">
      <c r="A19" s="52" t="s">
        <v>18</v>
      </c>
      <c r="B19" s="53"/>
      <c r="C19" s="53"/>
      <c r="D19" s="53"/>
      <c r="E19" s="53"/>
      <c r="F19" s="53"/>
      <c r="G19" s="53"/>
      <c r="H19" s="53"/>
      <c r="I19" s="43">
        <v>0</v>
      </c>
      <c r="J19" s="44"/>
      <c r="K19" s="44"/>
      <c r="L19" s="44"/>
      <c r="M19" s="43"/>
      <c r="N19" s="44"/>
      <c r="O19" s="44"/>
      <c r="P19" s="44"/>
      <c r="Q19" s="17"/>
      <c r="R19" s="17"/>
      <c r="S19" s="17"/>
      <c r="T19" s="17"/>
      <c r="U19" s="17"/>
      <c r="V19" s="15"/>
      <c r="W19" s="2"/>
      <c r="X19" s="3"/>
      <c r="Y19" s="3"/>
      <c r="Z19" s="3"/>
    </row>
    <row r="20" spans="1:26" ht="13.15" customHeight="1" x14ac:dyDescent="0.25">
      <c r="A20" s="14"/>
      <c r="B20" s="14"/>
      <c r="C20" s="14"/>
      <c r="D20" s="14"/>
      <c r="E20" s="14"/>
      <c r="F20" s="14"/>
      <c r="G20" s="14"/>
      <c r="H20" s="14"/>
      <c r="I20" s="17"/>
      <c r="J20" s="17"/>
      <c r="K20" s="17"/>
      <c r="L20" s="17"/>
      <c r="M20" s="17"/>
      <c r="N20" s="17"/>
      <c r="O20" s="17"/>
      <c r="P20" s="14"/>
      <c r="Q20" s="14"/>
      <c r="R20" s="14"/>
      <c r="S20" s="15"/>
      <c r="T20" s="15"/>
      <c r="U20" s="15"/>
      <c r="V20" s="15"/>
      <c r="W20" s="2"/>
      <c r="X20" s="3"/>
      <c r="Y20" s="3"/>
      <c r="Z20" s="3"/>
    </row>
    <row r="21" spans="1:26" ht="1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  <c r="T21" s="15"/>
      <c r="U21" s="76" t="s">
        <v>19</v>
      </c>
      <c r="V21" s="77"/>
      <c r="W21" s="2"/>
      <c r="X21" s="3"/>
      <c r="Y21" s="3"/>
      <c r="Z21" s="3"/>
    </row>
    <row r="22" spans="1:26" ht="26.25" customHeight="1" x14ac:dyDescent="0.25">
      <c r="A22" s="50" t="s">
        <v>20</v>
      </c>
      <c r="B22" s="54" t="s">
        <v>21</v>
      </c>
      <c r="C22" s="55"/>
      <c r="D22" s="55"/>
      <c r="E22" s="55"/>
      <c r="F22" s="50" t="s">
        <v>22</v>
      </c>
      <c r="G22" s="51"/>
      <c r="H22" s="50" t="s">
        <v>23</v>
      </c>
      <c r="I22" s="50" t="s">
        <v>24</v>
      </c>
      <c r="J22" s="50" t="s">
        <v>25</v>
      </c>
      <c r="K22" s="51"/>
      <c r="L22" s="74" t="s">
        <v>26</v>
      </c>
      <c r="M22" s="50" t="s">
        <v>27</v>
      </c>
      <c r="N22" s="51"/>
      <c r="O22" s="51"/>
      <c r="P22" s="51"/>
      <c r="Q22" s="51"/>
      <c r="R22" s="51"/>
      <c r="S22" s="54" t="s">
        <v>28</v>
      </c>
      <c r="T22" s="55"/>
      <c r="U22" s="55"/>
      <c r="V22" s="55"/>
      <c r="W22" s="2"/>
      <c r="X22" s="3"/>
      <c r="Y22" s="3"/>
      <c r="Z22" s="3"/>
    </row>
    <row r="23" spans="1:26" ht="30.75" customHeight="1" x14ac:dyDescent="0.25">
      <c r="A23" s="51"/>
      <c r="B23" s="50" t="s">
        <v>29</v>
      </c>
      <c r="C23" s="51"/>
      <c r="D23" s="50" t="s">
        <v>30</v>
      </c>
      <c r="E23" s="51"/>
      <c r="F23" s="51"/>
      <c r="G23" s="51"/>
      <c r="H23" s="51"/>
      <c r="I23" s="51"/>
      <c r="J23" s="51"/>
      <c r="K23" s="51"/>
      <c r="L23" s="75"/>
      <c r="M23" s="50" t="s">
        <v>31</v>
      </c>
      <c r="N23" s="50" t="s">
        <v>32</v>
      </c>
      <c r="O23" s="51"/>
      <c r="P23" s="51"/>
      <c r="Q23" s="51"/>
      <c r="R23" s="51"/>
      <c r="S23" s="50" t="s">
        <v>29</v>
      </c>
      <c r="T23" s="51"/>
      <c r="U23" s="50" t="s">
        <v>30</v>
      </c>
      <c r="V23" s="51"/>
      <c r="W23" s="2"/>
      <c r="X23" s="3"/>
      <c r="Y23" s="3"/>
      <c r="Z23" s="3"/>
    </row>
    <row r="24" spans="1:26" ht="51.75" customHeight="1" x14ac:dyDescent="0.25">
      <c r="A24" s="51"/>
      <c r="B24" s="18" t="s">
        <v>33</v>
      </c>
      <c r="C24" s="18" t="s">
        <v>34</v>
      </c>
      <c r="D24" s="18" t="s">
        <v>33</v>
      </c>
      <c r="E24" s="18" t="s">
        <v>35</v>
      </c>
      <c r="F24" s="19" t="s">
        <v>31</v>
      </c>
      <c r="G24" s="19" t="s">
        <v>36</v>
      </c>
      <c r="H24" s="51"/>
      <c r="I24" s="51"/>
      <c r="J24" s="18" t="s">
        <v>31</v>
      </c>
      <c r="K24" s="18" t="s">
        <v>37</v>
      </c>
      <c r="L24" s="75"/>
      <c r="M24" s="51"/>
      <c r="N24" s="18" t="s">
        <v>33</v>
      </c>
      <c r="O24" s="18" t="s">
        <v>38</v>
      </c>
      <c r="P24" s="18" t="s">
        <v>39</v>
      </c>
      <c r="Q24" s="18" t="s">
        <v>40</v>
      </c>
      <c r="R24" s="18" t="s">
        <v>41</v>
      </c>
      <c r="S24" s="18" t="s">
        <v>33</v>
      </c>
      <c r="T24" s="18" t="s">
        <v>35</v>
      </c>
      <c r="U24" s="18" t="s">
        <v>33</v>
      </c>
      <c r="V24" s="18" t="s">
        <v>35</v>
      </c>
      <c r="W24" s="2"/>
      <c r="X24" s="3"/>
      <c r="Y24" s="3"/>
      <c r="Z24" s="3"/>
    </row>
    <row r="25" spans="1:26" ht="13.15" customHeight="1" x14ac:dyDescent="0.25">
      <c r="A25" s="20">
        <v>1</v>
      </c>
      <c r="B25" s="20">
        <v>2</v>
      </c>
      <c r="C25" s="20">
        <v>3</v>
      </c>
      <c r="D25" s="20">
        <v>4</v>
      </c>
      <c r="E25" s="20">
        <v>5</v>
      </c>
      <c r="F25" s="20">
        <v>6</v>
      </c>
      <c r="G25" s="20">
        <v>7</v>
      </c>
      <c r="H25" s="20">
        <v>8</v>
      </c>
      <c r="I25" s="20">
        <v>9</v>
      </c>
      <c r="J25" s="21">
        <v>10</v>
      </c>
      <c r="K25" s="21">
        <v>11</v>
      </c>
      <c r="L25" s="21">
        <v>12</v>
      </c>
      <c r="M25" s="20">
        <v>13</v>
      </c>
      <c r="N25" s="20">
        <v>14</v>
      </c>
      <c r="O25" s="20">
        <v>15</v>
      </c>
      <c r="P25" s="20">
        <v>16</v>
      </c>
      <c r="Q25" s="20">
        <v>17</v>
      </c>
      <c r="R25" s="20">
        <v>18</v>
      </c>
      <c r="S25" s="20">
        <v>19</v>
      </c>
      <c r="T25" s="20">
        <v>20</v>
      </c>
      <c r="U25" s="20">
        <v>21</v>
      </c>
      <c r="V25" s="20">
        <v>22</v>
      </c>
      <c r="W25" s="2"/>
      <c r="X25" s="3"/>
      <c r="Y25" s="3"/>
      <c r="Z25" s="3"/>
    </row>
    <row r="26" spans="1:26" x14ac:dyDescent="0.25">
      <c r="A26" s="22" t="s">
        <v>42</v>
      </c>
      <c r="B26" s="23">
        <v>255368500</v>
      </c>
      <c r="C26" s="23">
        <v>0</v>
      </c>
      <c r="D26" s="23">
        <v>0</v>
      </c>
      <c r="E26" s="23">
        <v>0</v>
      </c>
      <c r="F26" s="24"/>
      <c r="G26" s="23">
        <v>11515000</v>
      </c>
      <c r="H26" s="24"/>
      <c r="I26" s="24"/>
      <c r="J26" s="25"/>
      <c r="K26" s="23">
        <f ca="1">SUMIF(INDIRECT("R[1]C25",FALSE):INDIRECT("R65000C25",FALSE),1,INDIRECT("R[1]C[0]",FALSE):INDIRECT("R65000C[0]",FALSE))</f>
        <v>266883500</v>
      </c>
      <c r="L26" s="24">
        <v>324261.93</v>
      </c>
      <c r="M26" s="24"/>
      <c r="N26" s="23">
        <v>20016200</v>
      </c>
      <c r="O26" s="23">
        <v>0</v>
      </c>
      <c r="P26" s="23">
        <v>324261.93</v>
      </c>
      <c r="Q26" s="23">
        <v>0</v>
      </c>
      <c r="R26" s="23">
        <v>0</v>
      </c>
      <c r="S26" s="23">
        <v>246867300</v>
      </c>
      <c r="T26" s="23">
        <v>0</v>
      </c>
      <c r="U26" s="23">
        <v>0</v>
      </c>
      <c r="V26" s="23">
        <v>0</v>
      </c>
      <c r="W26" s="4"/>
      <c r="X26" s="5"/>
      <c r="Y26" s="5"/>
      <c r="Z26" s="5"/>
    </row>
    <row r="27" spans="1:26" x14ac:dyDescent="0.25">
      <c r="A27" s="22" t="s">
        <v>32</v>
      </c>
      <c r="B27" s="23">
        <v>0</v>
      </c>
      <c r="C27" s="23">
        <v>0</v>
      </c>
      <c r="D27" s="23">
        <v>0</v>
      </c>
      <c r="E27" s="23">
        <v>0</v>
      </c>
      <c r="F27" s="24"/>
      <c r="G27" s="23">
        <v>0</v>
      </c>
      <c r="H27" s="24"/>
      <c r="I27" s="24"/>
      <c r="J27" s="25"/>
      <c r="K27" s="23">
        <f ca="1">SUMIF(INDIRECT("R[1]C24",FALSE):INDIRECT("R65000C24",FALSE),3,INDIRECT("R[1]C[0]",FALSE):INDIRECT("R65000C[0]",FALSE))</f>
        <v>0</v>
      </c>
      <c r="L27" s="24">
        <v>0</v>
      </c>
      <c r="M27" s="24"/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4"/>
      <c r="X27" s="5"/>
      <c r="Y27" s="5"/>
      <c r="Z27" s="5"/>
    </row>
    <row r="28" spans="1:26" ht="22.5" x14ac:dyDescent="0.25">
      <c r="A28" s="22" t="s">
        <v>43</v>
      </c>
      <c r="B28" s="23">
        <v>11515000</v>
      </c>
      <c r="C28" s="23">
        <v>0</v>
      </c>
      <c r="D28" s="23">
        <v>0</v>
      </c>
      <c r="E28" s="23">
        <v>0</v>
      </c>
      <c r="F28" s="24"/>
      <c r="G28" s="23">
        <v>0</v>
      </c>
      <c r="H28" s="24"/>
      <c r="I28" s="24"/>
      <c r="J28" s="25"/>
      <c r="K28" s="23">
        <f ca="1">SUMIF(INDIRECT("R[1]C24",FALSE):INDIRECT("R65000C24",FALSE),4,INDIRECT("R[1]C[0]",FALSE):INDIRECT("R65000C[0]",FALSE))</f>
        <v>11515000</v>
      </c>
      <c r="L28" s="24">
        <v>80762.740000000005</v>
      </c>
      <c r="M28" s="24"/>
      <c r="N28" s="23">
        <v>11515000</v>
      </c>
      <c r="O28" s="23">
        <v>0</v>
      </c>
      <c r="P28" s="23">
        <v>80762.740000000005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4"/>
      <c r="X28" s="5"/>
      <c r="Y28" s="5"/>
      <c r="Z28" s="5"/>
    </row>
    <row r="29" spans="1:26" ht="61.5" customHeight="1" x14ac:dyDescent="0.25">
      <c r="A29" s="26" t="s">
        <v>44</v>
      </c>
      <c r="B29" s="27">
        <v>11515000</v>
      </c>
      <c r="C29" s="27">
        <v>0</v>
      </c>
      <c r="D29" s="27">
        <v>0</v>
      </c>
      <c r="E29" s="27">
        <v>0</v>
      </c>
      <c r="F29" s="28"/>
      <c r="G29" s="27">
        <v>0</v>
      </c>
      <c r="H29" s="26" t="s">
        <v>45</v>
      </c>
      <c r="I29" s="47" t="s">
        <v>46</v>
      </c>
      <c r="J29" s="28"/>
      <c r="K29" s="27">
        <f ca="1">SUMIF(INDIRECT("R[1]C23",FALSE):INDIRECT("R65000C23",FALSE),4574368,INDIRECT("R[1]C[0]",FALSE):INDIRECT("R65000C[0]",FALSE))</f>
        <v>11515000</v>
      </c>
      <c r="L29" s="27">
        <v>80762.740000000005</v>
      </c>
      <c r="M29" s="28"/>
      <c r="N29" s="27">
        <v>11515000</v>
      </c>
      <c r="O29" s="27">
        <v>0</v>
      </c>
      <c r="P29" s="27">
        <v>80762.740000000005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6"/>
      <c r="X29" s="3"/>
      <c r="Y29" s="3"/>
      <c r="Z29" s="3"/>
    </row>
    <row r="30" spans="1:26" x14ac:dyDescent="0.25">
      <c r="A30" s="29"/>
      <c r="B30" s="30"/>
      <c r="C30" s="30"/>
      <c r="D30" s="30"/>
      <c r="E30" s="30"/>
      <c r="F30" s="31"/>
      <c r="G30" s="32">
        <v>0</v>
      </c>
      <c r="H30" s="31"/>
      <c r="I30" s="48"/>
      <c r="J30" s="31"/>
      <c r="K30" s="32">
        <v>0</v>
      </c>
      <c r="L30" s="32">
        <v>78238.899999999994</v>
      </c>
      <c r="M30" s="31" t="s">
        <v>47</v>
      </c>
      <c r="N30" s="32">
        <v>0</v>
      </c>
      <c r="O30" s="32">
        <v>0</v>
      </c>
      <c r="P30" s="32">
        <v>78238.899999999994</v>
      </c>
      <c r="Q30" s="32">
        <v>0</v>
      </c>
      <c r="R30" s="32">
        <v>0</v>
      </c>
      <c r="S30" s="30">
        <v>0</v>
      </c>
      <c r="T30" s="33">
        <v>0</v>
      </c>
      <c r="U30" s="33">
        <v>0</v>
      </c>
      <c r="V30" s="33">
        <v>0</v>
      </c>
      <c r="W30" s="7">
        <v>4574368</v>
      </c>
      <c r="X30" s="8">
        <v>4</v>
      </c>
      <c r="Y30" s="9">
        <v>1</v>
      </c>
      <c r="Z30" s="3"/>
    </row>
    <row r="31" spans="1:26" x14ac:dyDescent="0.25">
      <c r="A31" s="29" t="s">
        <v>48</v>
      </c>
      <c r="B31" s="30"/>
      <c r="C31" s="30"/>
      <c r="D31" s="30"/>
      <c r="E31" s="30"/>
      <c r="F31" s="31"/>
      <c r="G31" s="32">
        <v>0</v>
      </c>
      <c r="H31" s="31"/>
      <c r="I31" s="48"/>
      <c r="J31" s="31"/>
      <c r="K31" s="32">
        <v>0</v>
      </c>
      <c r="L31" s="32">
        <v>0</v>
      </c>
      <c r="M31" s="31" t="s">
        <v>49</v>
      </c>
      <c r="N31" s="32">
        <v>11515000</v>
      </c>
      <c r="O31" s="32">
        <v>0</v>
      </c>
      <c r="P31" s="32">
        <v>0</v>
      </c>
      <c r="Q31" s="32">
        <v>0</v>
      </c>
      <c r="R31" s="32">
        <v>0</v>
      </c>
      <c r="S31" s="30">
        <v>0</v>
      </c>
      <c r="T31" s="33">
        <v>0</v>
      </c>
      <c r="U31" s="33">
        <v>0</v>
      </c>
      <c r="V31" s="33">
        <v>0</v>
      </c>
      <c r="W31" s="7">
        <v>4574368</v>
      </c>
      <c r="X31" s="8">
        <v>4</v>
      </c>
      <c r="Y31" s="9">
        <v>1</v>
      </c>
      <c r="Z31" s="3"/>
    </row>
    <row r="32" spans="1:26" x14ac:dyDescent="0.25">
      <c r="A32" s="29" t="s">
        <v>48</v>
      </c>
      <c r="B32" s="30"/>
      <c r="C32" s="30"/>
      <c r="D32" s="30"/>
      <c r="E32" s="30"/>
      <c r="F32" s="31"/>
      <c r="G32" s="32">
        <v>0</v>
      </c>
      <c r="H32" s="31"/>
      <c r="I32" s="48"/>
      <c r="J32" s="31"/>
      <c r="K32" s="32">
        <v>0</v>
      </c>
      <c r="L32" s="32">
        <v>2523.84</v>
      </c>
      <c r="M32" s="31" t="s">
        <v>50</v>
      </c>
      <c r="N32" s="32">
        <v>0</v>
      </c>
      <c r="O32" s="32">
        <v>0</v>
      </c>
      <c r="P32" s="32">
        <v>2523.84</v>
      </c>
      <c r="Q32" s="32">
        <v>0</v>
      </c>
      <c r="R32" s="32">
        <v>0</v>
      </c>
      <c r="S32" s="30">
        <v>0</v>
      </c>
      <c r="T32" s="33">
        <v>0</v>
      </c>
      <c r="U32" s="33">
        <v>0</v>
      </c>
      <c r="V32" s="33">
        <v>0</v>
      </c>
      <c r="W32" s="7">
        <v>4574368</v>
      </c>
      <c r="X32" s="8">
        <v>4</v>
      </c>
      <c r="Y32" s="9">
        <v>1</v>
      </c>
      <c r="Z32" s="3"/>
    </row>
    <row r="33" spans="1:26" x14ac:dyDescent="0.25">
      <c r="A33" s="29" t="s">
        <v>48</v>
      </c>
      <c r="B33" s="30"/>
      <c r="C33" s="30"/>
      <c r="D33" s="30"/>
      <c r="E33" s="30"/>
      <c r="F33" s="31"/>
      <c r="G33" s="32">
        <v>0</v>
      </c>
      <c r="H33" s="31"/>
      <c r="I33" s="48"/>
      <c r="J33" s="31" t="s">
        <v>51</v>
      </c>
      <c r="K33" s="32">
        <v>1500000</v>
      </c>
      <c r="L33" s="32">
        <v>0</v>
      </c>
      <c r="M33" s="31"/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0">
        <v>0</v>
      </c>
      <c r="T33" s="33">
        <v>0</v>
      </c>
      <c r="U33" s="33">
        <v>0</v>
      </c>
      <c r="V33" s="33">
        <v>0</v>
      </c>
      <c r="W33" s="7">
        <v>4574368</v>
      </c>
      <c r="X33" s="8">
        <v>4</v>
      </c>
      <c r="Y33" s="9">
        <v>1</v>
      </c>
      <c r="Z33" s="3"/>
    </row>
    <row r="34" spans="1:26" x14ac:dyDescent="0.25">
      <c r="A34" s="29" t="s">
        <v>48</v>
      </c>
      <c r="B34" s="30"/>
      <c r="C34" s="30"/>
      <c r="D34" s="30"/>
      <c r="E34" s="30"/>
      <c r="F34" s="31"/>
      <c r="G34" s="32">
        <v>0</v>
      </c>
      <c r="H34" s="31"/>
      <c r="I34" s="48"/>
      <c r="J34" s="31" t="s">
        <v>52</v>
      </c>
      <c r="K34" s="32">
        <v>3500000</v>
      </c>
      <c r="L34" s="32">
        <v>0</v>
      </c>
      <c r="M34" s="31"/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0">
        <v>0</v>
      </c>
      <c r="T34" s="33">
        <v>0</v>
      </c>
      <c r="U34" s="33">
        <v>0</v>
      </c>
      <c r="V34" s="33">
        <v>0</v>
      </c>
      <c r="W34" s="7">
        <v>4574368</v>
      </c>
      <c r="X34" s="8">
        <v>4</v>
      </c>
      <c r="Y34" s="9">
        <v>1</v>
      </c>
      <c r="Z34" s="3"/>
    </row>
    <row r="35" spans="1:26" x14ac:dyDescent="0.25">
      <c r="A35" s="29" t="s">
        <v>48</v>
      </c>
      <c r="B35" s="30"/>
      <c r="C35" s="30"/>
      <c r="D35" s="30"/>
      <c r="E35" s="30"/>
      <c r="F35" s="31"/>
      <c r="G35" s="32">
        <v>0</v>
      </c>
      <c r="H35" s="31"/>
      <c r="I35" s="48"/>
      <c r="J35" s="31" t="s">
        <v>53</v>
      </c>
      <c r="K35" s="32">
        <v>3500000</v>
      </c>
      <c r="L35" s="32">
        <v>0</v>
      </c>
      <c r="M35" s="31"/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0">
        <v>0</v>
      </c>
      <c r="T35" s="33">
        <v>0</v>
      </c>
      <c r="U35" s="33">
        <v>0</v>
      </c>
      <c r="V35" s="33">
        <v>0</v>
      </c>
      <c r="W35" s="7">
        <v>4574368</v>
      </c>
      <c r="X35" s="8">
        <v>4</v>
      </c>
      <c r="Y35" s="9">
        <v>1</v>
      </c>
      <c r="Z35" s="3"/>
    </row>
    <row r="36" spans="1:26" x14ac:dyDescent="0.25">
      <c r="A36" s="29" t="s">
        <v>48</v>
      </c>
      <c r="B36" s="30"/>
      <c r="C36" s="30"/>
      <c r="D36" s="30"/>
      <c r="E36" s="30"/>
      <c r="F36" s="31"/>
      <c r="G36" s="32">
        <v>0</v>
      </c>
      <c r="H36" s="31"/>
      <c r="I36" s="49"/>
      <c r="J36" s="31" t="s">
        <v>54</v>
      </c>
      <c r="K36" s="32">
        <v>3015000</v>
      </c>
      <c r="L36" s="32">
        <v>0</v>
      </c>
      <c r="M36" s="31"/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0">
        <v>0</v>
      </c>
      <c r="T36" s="33">
        <v>0</v>
      </c>
      <c r="U36" s="33">
        <v>0</v>
      </c>
      <c r="V36" s="33">
        <v>0</v>
      </c>
      <c r="W36" s="7">
        <v>4574368</v>
      </c>
      <c r="X36" s="8">
        <v>4</v>
      </c>
      <c r="Y36" s="9">
        <v>1</v>
      </c>
      <c r="Z36" s="3"/>
    </row>
    <row r="37" spans="1:26" x14ac:dyDescent="0.25">
      <c r="A37" s="22" t="s">
        <v>55</v>
      </c>
      <c r="B37" s="23">
        <v>0</v>
      </c>
      <c r="C37" s="23">
        <v>0</v>
      </c>
      <c r="D37" s="23">
        <v>0</v>
      </c>
      <c r="E37" s="23">
        <v>0</v>
      </c>
      <c r="F37" s="24"/>
      <c r="G37" s="23">
        <v>0</v>
      </c>
      <c r="H37" s="24"/>
      <c r="I37" s="24"/>
      <c r="J37" s="25"/>
      <c r="K37" s="23">
        <f ca="1">SUMIF(INDIRECT("R[1]C24",FALSE):INDIRECT("R65000C24",FALSE),5,INDIRECT("R[1]C[0]",FALSE):INDIRECT("R65000C[0]",FALSE))</f>
        <v>0</v>
      </c>
      <c r="L37" s="24">
        <v>0</v>
      </c>
      <c r="M37" s="24"/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4"/>
      <c r="X37" s="5"/>
      <c r="Y37" s="5"/>
      <c r="Z37" s="5"/>
    </row>
    <row r="38" spans="1:26" x14ac:dyDescent="0.25">
      <c r="A38" s="22" t="s">
        <v>56</v>
      </c>
      <c r="B38" s="23">
        <v>243828500</v>
      </c>
      <c r="C38" s="23">
        <v>0</v>
      </c>
      <c r="D38" s="23">
        <v>0</v>
      </c>
      <c r="E38" s="23">
        <v>0</v>
      </c>
      <c r="F38" s="24"/>
      <c r="G38" s="23">
        <v>11515000</v>
      </c>
      <c r="H38" s="24"/>
      <c r="I38" s="24"/>
      <c r="J38" s="25"/>
      <c r="K38" s="23">
        <f ca="1">SUMIF(INDIRECT("R[1]C24",FALSE):INDIRECT("R65000C24",FALSE),6,INDIRECT("R[1]C[0]",FALSE):INDIRECT("R65000C[0]",FALSE))</f>
        <v>255343500</v>
      </c>
      <c r="L38" s="24">
        <v>243499.19</v>
      </c>
      <c r="M38" s="24"/>
      <c r="N38" s="23">
        <v>8476200</v>
      </c>
      <c r="O38" s="23">
        <v>0</v>
      </c>
      <c r="P38" s="23">
        <v>243499.19</v>
      </c>
      <c r="Q38" s="23">
        <v>0</v>
      </c>
      <c r="R38" s="23">
        <v>0</v>
      </c>
      <c r="S38" s="23">
        <v>246867300</v>
      </c>
      <c r="T38" s="23">
        <v>0</v>
      </c>
      <c r="U38" s="23">
        <v>0</v>
      </c>
      <c r="V38" s="23">
        <v>0</v>
      </c>
      <c r="W38" s="4"/>
      <c r="X38" s="5"/>
      <c r="Y38" s="5"/>
      <c r="Z38" s="5"/>
    </row>
    <row r="39" spans="1:26" ht="54.75" customHeight="1" x14ac:dyDescent="0.25">
      <c r="A39" s="26" t="s">
        <v>57</v>
      </c>
      <c r="B39" s="27">
        <v>21000000</v>
      </c>
      <c r="C39" s="27">
        <v>0</v>
      </c>
      <c r="D39" s="27">
        <v>0</v>
      </c>
      <c r="E39" s="27">
        <v>0</v>
      </c>
      <c r="F39" s="28"/>
      <c r="G39" s="27">
        <v>0</v>
      </c>
      <c r="H39" s="26" t="s">
        <v>58</v>
      </c>
      <c r="I39" s="47" t="s">
        <v>46</v>
      </c>
      <c r="J39" s="28"/>
      <c r="K39" s="27">
        <f ca="1">SUMIF(INDIRECT("R[1]C23",FALSE):INDIRECT("R65000C23",FALSE),4574427,INDIRECT("R[1]C[0]",FALSE):INDIRECT("R65000C[0]",FALSE))</f>
        <v>21000000</v>
      </c>
      <c r="L39" s="27">
        <v>21000</v>
      </c>
      <c r="M39" s="28"/>
      <c r="N39" s="27">
        <v>0</v>
      </c>
      <c r="O39" s="27">
        <v>0</v>
      </c>
      <c r="P39" s="27">
        <v>21000</v>
      </c>
      <c r="Q39" s="27">
        <v>0</v>
      </c>
      <c r="R39" s="27">
        <v>0</v>
      </c>
      <c r="S39" s="27">
        <v>21000000</v>
      </c>
      <c r="T39" s="27">
        <v>0</v>
      </c>
      <c r="U39" s="27">
        <v>0</v>
      </c>
      <c r="V39" s="27">
        <v>0</v>
      </c>
      <c r="W39" s="6"/>
      <c r="X39" s="3"/>
      <c r="Y39" s="3"/>
      <c r="Z39" s="3"/>
    </row>
    <row r="40" spans="1:26" x14ac:dyDescent="0.25">
      <c r="A40" s="29"/>
      <c r="B40" s="30"/>
      <c r="C40" s="30"/>
      <c r="D40" s="30"/>
      <c r="E40" s="30"/>
      <c r="F40" s="31"/>
      <c r="G40" s="32">
        <v>0</v>
      </c>
      <c r="H40" s="31"/>
      <c r="I40" s="48"/>
      <c r="J40" s="31"/>
      <c r="K40" s="32">
        <v>0</v>
      </c>
      <c r="L40" s="32">
        <v>21000</v>
      </c>
      <c r="M40" s="31" t="s">
        <v>59</v>
      </c>
      <c r="N40" s="32">
        <v>0</v>
      </c>
      <c r="O40" s="32">
        <v>0</v>
      </c>
      <c r="P40" s="32">
        <v>21000</v>
      </c>
      <c r="Q40" s="32">
        <v>0</v>
      </c>
      <c r="R40" s="32">
        <v>0</v>
      </c>
      <c r="S40" s="30">
        <v>0</v>
      </c>
      <c r="T40" s="33">
        <v>0</v>
      </c>
      <c r="U40" s="33">
        <v>0</v>
      </c>
      <c r="V40" s="33">
        <v>0</v>
      </c>
      <c r="W40" s="7">
        <v>4574427</v>
      </c>
      <c r="X40" s="8">
        <v>6</v>
      </c>
      <c r="Y40" s="9">
        <v>1</v>
      </c>
      <c r="Z40" s="3"/>
    </row>
    <row r="41" spans="1:26" ht="22.5" x14ac:dyDescent="0.25">
      <c r="A41" s="29" t="s">
        <v>60</v>
      </c>
      <c r="B41" s="30"/>
      <c r="C41" s="30"/>
      <c r="D41" s="30"/>
      <c r="E41" s="30"/>
      <c r="F41" s="31"/>
      <c r="G41" s="32">
        <v>0</v>
      </c>
      <c r="H41" s="31"/>
      <c r="I41" s="48"/>
      <c r="J41" s="31"/>
      <c r="K41" s="32">
        <v>0</v>
      </c>
      <c r="L41" s="32">
        <v>0</v>
      </c>
      <c r="M41" s="31"/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0">
        <v>0</v>
      </c>
      <c r="T41" s="33">
        <v>0</v>
      </c>
      <c r="U41" s="33">
        <v>0</v>
      </c>
      <c r="V41" s="33">
        <v>0</v>
      </c>
      <c r="W41" s="7">
        <v>4574427</v>
      </c>
      <c r="X41" s="8">
        <v>6</v>
      </c>
      <c r="Y41" s="9">
        <v>1</v>
      </c>
      <c r="Z41" s="3"/>
    </row>
    <row r="42" spans="1:26" ht="22.5" x14ac:dyDescent="0.25">
      <c r="A42" s="29" t="s">
        <v>61</v>
      </c>
      <c r="B42" s="30"/>
      <c r="C42" s="30"/>
      <c r="D42" s="30"/>
      <c r="E42" s="30"/>
      <c r="F42" s="31"/>
      <c r="G42" s="32">
        <v>0</v>
      </c>
      <c r="H42" s="31"/>
      <c r="I42" s="48"/>
      <c r="J42" s="31"/>
      <c r="K42" s="32">
        <v>0</v>
      </c>
      <c r="L42" s="32">
        <v>0</v>
      </c>
      <c r="M42" s="31"/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0">
        <v>0</v>
      </c>
      <c r="T42" s="33">
        <v>0</v>
      </c>
      <c r="U42" s="33">
        <v>0</v>
      </c>
      <c r="V42" s="33">
        <v>0</v>
      </c>
      <c r="W42" s="7">
        <v>4574427</v>
      </c>
      <c r="X42" s="8">
        <v>6</v>
      </c>
      <c r="Y42" s="9">
        <v>1</v>
      </c>
      <c r="Z42" s="3"/>
    </row>
    <row r="43" spans="1:26" ht="22.5" x14ac:dyDescent="0.25">
      <c r="A43" s="29" t="s">
        <v>62</v>
      </c>
      <c r="B43" s="30"/>
      <c r="C43" s="30"/>
      <c r="D43" s="30"/>
      <c r="E43" s="30"/>
      <c r="F43" s="31"/>
      <c r="G43" s="32">
        <v>0</v>
      </c>
      <c r="H43" s="31"/>
      <c r="I43" s="48"/>
      <c r="J43" s="31"/>
      <c r="K43" s="32">
        <v>0</v>
      </c>
      <c r="L43" s="32">
        <v>0</v>
      </c>
      <c r="M43" s="31"/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0">
        <v>0</v>
      </c>
      <c r="T43" s="33">
        <v>0</v>
      </c>
      <c r="U43" s="33">
        <v>0</v>
      </c>
      <c r="V43" s="33">
        <v>0</v>
      </c>
      <c r="W43" s="7">
        <v>4574427</v>
      </c>
      <c r="X43" s="8">
        <v>6</v>
      </c>
      <c r="Y43" s="9">
        <v>1</v>
      </c>
      <c r="Z43" s="3"/>
    </row>
    <row r="44" spans="1:26" ht="22.5" x14ac:dyDescent="0.25">
      <c r="A44" s="29" t="s">
        <v>63</v>
      </c>
      <c r="B44" s="30"/>
      <c r="C44" s="30"/>
      <c r="D44" s="30"/>
      <c r="E44" s="30"/>
      <c r="F44" s="31"/>
      <c r="G44" s="32">
        <v>0</v>
      </c>
      <c r="H44" s="31"/>
      <c r="I44" s="48"/>
      <c r="J44" s="31"/>
      <c r="K44" s="32">
        <v>0</v>
      </c>
      <c r="L44" s="32">
        <v>0</v>
      </c>
      <c r="M44" s="31"/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0">
        <v>0</v>
      </c>
      <c r="T44" s="33">
        <v>0</v>
      </c>
      <c r="U44" s="33">
        <v>0</v>
      </c>
      <c r="V44" s="33">
        <v>0</v>
      </c>
      <c r="W44" s="7">
        <v>4574427</v>
      </c>
      <c r="X44" s="8">
        <v>6</v>
      </c>
      <c r="Y44" s="9">
        <v>1</v>
      </c>
      <c r="Z44" s="3"/>
    </row>
    <row r="45" spans="1:26" x14ac:dyDescent="0.25">
      <c r="A45" s="29" t="s">
        <v>48</v>
      </c>
      <c r="B45" s="30"/>
      <c r="C45" s="30"/>
      <c r="D45" s="30"/>
      <c r="E45" s="30"/>
      <c r="F45" s="31"/>
      <c r="G45" s="32">
        <v>0</v>
      </c>
      <c r="H45" s="31"/>
      <c r="I45" s="49"/>
      <c r="J45" s="31" t="s">
        <v>64</v>
      </c>
      <c r="K45" s="32">
        <v>21000000</v>
      </c>
      <c r="L45" s="32">
        <v>0</v>
      </c>
      <c r="M45" s="31"/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0">
        <v>0</v>
      </c>
      <c r="T45" s="33">
        <v>0</v>
      </c>
      <c r="U45" s="33">
        <v>0</v>
      </c>
      <c r="V45" s="33">
        <v>0</v>
      </c>
      <c r="W45" s="7">
        <v>4574427</v>
      </c>
      <c r="X45" s="8">
        <v>6</v>
      </c>
      <c r="Y45" s="9">
        <v>1</v>
      </c>
      <c r="Z45" s="3"/>
    </row>
    <row r="46" spans="1:26" ht="51.75" customHeight="1" x14ac:dyDescent="0.25">
      <c r="A46" s="26" t="s">
        <v>65</v>
      </c>
      <c r="B46" s="27">
        <v>14000000</v>
      </c>
      <c r="C46" s="27">
        <v>0</v>
      </c>
      <c r="D46" s="27">
        <v>0</v>
      </c>
      <c r="E46" s="27">
        <v>0</v>
      </c>
      <c r="F46" s="28"/>
      <c r="G46" s="27">
        <v>0</v>
      </c>
      <c r="H46" s="26" t="s">
        <v>58</v>
      </c>
      <c r="I46" s="47" t="s">
        <v>46</v>
      </c>
      <c r="J46" s="28"/>
      <c r="K46" s="27">
        <f ca="1">SUMIF(INDIRECT("R[1]C23",FALSE):INDIRECT("R65000C23",FALSE),4574369,INDIRECT("R[1]C[0]",FALSE):INDIRECT("R65000C[0]",FALSE))</f>
        <v>14000000</v>
      </c>
      <c r="L46" s="27">
        <v>14000</v>
      </c>
      <c r="M46" s="28"/>
      <c r="N46" s="27">
        <v>0</v>
      </c>
      <c r="O46" s="27">
        <v>0</v>
      </c>
      <c r="P46" s="27">
        <v>14000</v>
      </c>
      <c r="Q46" s="27">
        <v>0</v>
      </c>
      <c r="R46" s="27">
        <v>0</v>
      </c>
      <c r="S46" s="27">
        <v>14000000</v>
      </c>
      <c r="T46" s="27">
        <v>0</v>
      </c>
      <c r="U46" s="27">
        <v>0</v>
      </c>
      <c r="V46" s="27">
        <v>0</v>
      </c>
      <c r="W46" s="6"/>
      <c r="X46" s="3"/>
      <c r="Y46" s="3"/>
      <c r="Z46" s="3"/>
    </row>
    <row r="47" spans="1:26" x14ac:dyDescent="0.25">
      <c r="A47" s="29"/>
      <c r="B47" s="30"/>
      <c r="C47" s="30"/>
      <c r="D47" s="30"/>
      <c r="E47" s="30"/>
      <c r="F47" s="31"/>
      <c r="G47" s="32">
        <v>0</v>
      </c>
      <c r="H47" s="31"/>
      <c r="I47" s="48"/>
      <c r="J47" s="31"/>
      <c r="K47" s="32">
        <v>0</v>
      </c>
      <c r="L47" s="32">
        <v>14000</v>
      </c>
      <c r="M47" s="31" t="s">
        <v>59</v>
      </c>
      <c r="N47" s="32">
        <v>0</v>
      </c>
      <c r="O47" s="32">
        <v>0</v>
      </c>
      <c r="P47" s="32">
        <v>14000</v>
      </c>
      <c r="Q47" s="32">
        <v>0</v>
      </c>
      <c r="R47" s="32">
        <v>0</v>
      </c>
      <c r="S47" s="30">
        <v>0</v>
      </c>
      <c r="T47" s="33">
        <v>0</v>
      </c>
      <c r="U47" s="33">
        <v>0</v>
      </c>
      <c r="V47" s="33">
        <v>0</v>
      </c>
      <c r="W47" s="7">
        <v>4574369</v>
      </c>
      <c r="X47" s="8">
        <v>6</v>
      </c>
      <c r="Y47" s="9">
        <v>1</v>
      </c>
      <c r="Z47" s="3"/>
    </row>
    <row r="48" spans="1:26" ht="22.5" x14ac:dyDescent="0.25">
      <c r="A48" s="29" t="s">
        <v>60</v>
      </c>
      <c r="B48" s="30"/>
      <c r="C48" s="30"/>
      <c r="D48" s="30"/>
      <c r="E48" s="30"/>
      <c r="F48" s="31"/>
      <c r="G48" s="32">
        <v>0</v>
      </c>
      <c r="H48" s="31"/>
      <c r="I48" s="48"/>
      <c r="J48" s="31"/>
      <c r="K48" s="32">
        <v>0</v>
      </c>
      <c r="L48" s="32">
        <v>0</v>
      </c>
      <c r="M48" s="31"/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0">
        <v>0</v>
      </c>
      <c r="T48" s="33">
        <v>0</v>
      </c>
      <c r="U48" s="33">
        <v>0</v>
      </c>
      <c r="V48" s="33">
        <v>0</v>
      </c>
      <c r="W48" s="7">
        <v>4574369</v>
      </c>
      <c r="X48" s="8">
        <v>6</v>
      </c>
      <c r="Y48" s="9">
        <v>1</v>
      </c>
      <c r="Z48" s="3"/>
    </row>
    <row r="49" spans="1:26" ht="22.5" x14ac:dyDescent="0.25">
      <c r="A49" s="29" t="s">
        <v>61</v>
      </c>
      <c r="B49" s="30"/>
      <c r="C49" s="30"/>
      <c r="D49" s="30"/>
      <c r="E49" s="30"/>
      <c r="F49" s="31"/>
      <c r="G49" s="32">
        <v>0</v>
      </c>
      <c r="H49" s="31"/>
      <c r="I49" s="48"/>
      <c r="J49" s="31"/>
      <c r="K49" s="32">
        <v>0</v>
      </c>
      <c r="L49" s="32">
        <v>0</v>
      </c>
      <c r="M49" s="31"/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0">
        <v>0</v>
      </c>
      <c r="T49" s="33">
        <v>0</v>
      </c>
      <c r="U49" s="33">
        <v>0</v>
      </c>
      <c r="V49" s="33">
        <v>0</v>
      </c>
      <c r="W49" s="7">
        <v>4574369</v>
      </c>
      <c r="X49" s="8">
        <v>6</v>
      </c>
      <c r="Y49" s="9">
        <v>1</v>
      </c>
      <c r="Z49" s="3"/>
    </row>
    <row r="50" spans="1:26" ht="22.5" x14ac:dyDescent="0.25">
      <c r="A50" s="29" t="s">
        <v>62</v>
      </c>
      <c r="B50" s="30"/>
      <c r="C50" s="30"/>
      <c r="D50" s="30"/>
      <c r="E50" s="30"/>
      <c r="F50" s="31"/>
      <c r="G50" s="32">
        <v>0</v>
      </c>
      <c r="H50" s="31"/>
      <c r="I50" s="48"/>
      <c r="J50" s="31"/>
      <c r="K50" s="32">
        <v>0</v>
      </c>
      <c r="L50" s="32">
        <v>0</v>
      </c>
      <c r="M50" s="31"/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0">
        <v>0</v>
      </c>
      <c r="T50" s="33">
        <v>0</v>
      </c>
      <c r="U50" s="33">
        <v>0</v>
      </c>
      <c r="V50" s="33">
        <v>0</v>
      </c>
      <c r="W50" s="7">
        <v>4574369</v>
      </c>
      <c r="X50" s="8">
        <v>6</v>
      </c>
      <c r="Y50" s="9">
        <v>1</v>
      </c>
      <c r="Z50" s="3"/>
    </row>
    <row r="51" spans="1:26" ht="22.5" x14ac:dyDescent="0.25">
      <c r="A51" s="29" t="s">
        <v>63</v>
      </c>
      <c r="B51" s="30"/>
      <c r="C51" s="30"/>
      <c r="D51" s="30"/>
      <c r="E51" s="30"/>
      <c r="F51" s="31"/>
      <c r="G51" s="32">
        <v>0</v>
      </c>
      <c r="H51" s="31"/>
      <c r="I51" s="48"/>
      <c r="J51" s="31"/>
      <c r="K51" s="32">
        <v>0</v>
      </c>
      <c r="L51" s="32">
        <v>0</v>
      </c>
      <c r="M51" s="31"/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0">
        <v>0</v>
      </c>
      <c r="T51" s="33">
        <v>0</v>
      </c>
      <c r="U51" s="33">
        <v>0</v>
      </c>
      <c r="V51" s="33">
        <v>0</v>
      </c>
      <c r="W51" s="7">
        <v>4574369</v>
      </c>
      <c r="X51" s="8">
        <v>6</v>
      </c>
      <c r="Y51" s="9">
        <v>1</v>
      </c>
      <c r="Z51" s="3"/>
    </row>
    <row r="52" spans="1:26" x14ac:dyDescent="0.25">
      <c r="A52" s="29" t="s">
        <v>48</v>
      </c>
      <c r="B52" s="30"/>
      <c r="C52" s="30"/>
      <c r="D52" s="30"/>
      <c r="E52" s="30"/>
      <c r="F52" s="31"/>
      <c r="G52" s="32">
        <v>0</v>
      </c>
      <c r="H52" s="31"/>
      <c r="I52" s="49"/>
      <c r="J52" s="31" t="s">
        <v>64</v>
      </c>
      <c r="K52" s="32">
        <v>14000000</v>
      </c>
      <c r="L52" s="32">
        <v>0</v>
      </c>
      <c r="M52" s="31"/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0">
        <v>0</v>
      </c>
      <c r="T52" s="33">
        <v>0</v>
      </c>
      <c r="U52" s="33">
        <v>0</v>
      </c>
      <c r="V52" s="33">
        <v>0</v>
      </c>
      <c r="W52" s="7">
        <v>4574369</v>
      </c>
      <c r="X52" s="8">
        <v>6</v>
      </c>
      <c r="Y52" s="9">
        <v>1</v>
      </c>
      <c r="Z52" s="3"/>
    </row>
    <row r="53" spans="1:26" ht="51.2" customHeight="1" x14ac:dyDescent="0.25">
      <c r="A53" s="26" t="s">
        <v>66</v>
      </c>
      <c r="B53" s="27">
        <v>4270000</v>
      </c>
      <c r="C53" s="27">
        <v>0</v>
      </c>
      <c r="D53" s="27">
        <v>0</v>
      </c>
      <c r="E53" s="27">
        <v>0</v>
      </c>
      <c r="F53" s="28"/>
      <c r="G53" s="27">
        <v>0</v>
      </c>
      <c r="H53" s="26" t="s">
        <v>58</v>
      </c>
      <c r="I53" s="47" t="s">
        <v>46</v>
      </c>
      <c r="J53" s="28"/>
      <c r="K53" s="27">
        <f ca="1">SUMIF(INDIRECT("R[1]C23",FALSE):INDIRECT("R65000C23",FALSE),4574380,INDIRECT("R[1]C[0]",FALSE):INDIRECT("R65000C[0]",FALSE))</f>
        <v>4270000</v>
      </c>
      <c r="L53" s="27">
        <v>4270</v>
      </c>
      <c r="M53" s="28"/>
      <c r="N53" s="27">
        <v>0</v>
      </c>
      <c r="O53" s="27">
        <v>0</v>
      </c>
      <c r="P53" s="27">
        <v>4270</v>
      </c>
      <c r="Q53" s="27">
        <v>0</v>
      </c>
      <c r="R53" s="27">
        <v>0</v>
      </c>
      <c r="S53" s="27">
        <v>4270000</v>
      </c>
      <c r="T53" s="27">
        <v>0</v>
      </c>
      <c r="U53" s="27">
        <v>0</v>
      </c>
      <c r="V53" s="27">
        <v>0</v>
      </c>
      <c r="W53" s="6"/>
      <c r="X53" s="3"/>
      <c r="Y53" s="3"/>
      <c r="Z53" s="3"/>
    </row>
    <row r="54" spans="1:26" x14ac:dyDescent="0.25">
      <c r="A54" s="29"/>
      <c r="B54" s="30"/>
      <c r="C54" s="30"/>
      <c r="D54" s="30"/>
      <c r="E54" s="30"/>
      <c r="F54" s="31"/>
      <c r="G54" s="32">
        <v>0</v>
      </c>
      <c r="H54" s="31"/>
      <c r="I54" s="48"/>
      <c r="J54" s="31"/>
      <c r="K54" s="32">
        <v>0</v>
      </c>
      <c r="L54" s="32">
        <v>4270</v>
      </c>
      <c r="M54" s="31" t="s">
        <v>59</v>
      </c>
      <c r="N54" s="32">
        <v>0</v>
      </c>
      <c r="O54" s="32">
        <v>0</v>
      </c>
      <c r="P54" s="32">
        <v>4270</v>
      </c>
      <c r="Q54" s="32">
        <v>0</v>
      </c>
      <c r="R54" s="32">
        <v>0</v>
      </c>
      <c r="S54" s="30">
        <v>0</v>
      </c>
      <c r="T54" s="33">
        <v>0</v>
      </c>
      <c r="U54" s="33">
        <v>0</v>
      </c>
      <c r="V54" s="33">
        <v>0</v>
      </c>
      <c r="W54" s="7">
        <v>4574380</v>
      </c>
      <c r="X54" s="8">
        <v>6</v>
      </c>
      <c r="Y54" s="9">
        <v>1</v>
      </c>
      <c r="Z54" s="3"/>
    </row>
    <row r="55" spans="1:26" ht="22.5" x14ac:dyDescent="0.25">
      <c r="A55" s="29" t="s">
        <v>67</v>
      </c>
      <c r="B55" s="30"/>
      <c r="C55" s="30"/>
      <c r="D55" s="30"/>
      <c r="E55" s="30"/>
      <c r="F55" s="31"/>
      <c r="G55" s="32">
        <v>0</v>
      </c>
      <c r="H55" s="31"/>
      <c r="I55" s="48"/>
      <c r="J55" s="31"/>
      <c r="K55" s="32">
        <v>0</v>
      </c>
      <c r="L55" s="32">
        <v>0</v>
      </c>
      <c r="M55" s="31"/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0">
        <v>0</v>
      </c>
      <c r="T55" s="33">
        <v>0</v>
      </c>
      <c r="U55" s="33">
        <v>0</v>
      </c>
      <c r="V55" s="33">
        <v>0</v>
      </c>
      <c r="W55" s="7">
        <v>4574380</v>
      </c>
      <c r="X55" s="8">
        <v>6</v>
      </c>
      <c r="Y55" s="9">
        <v>1</v>
      </c>
      <c r="Z55" s="3"/>
    </row>
    <row r="56" spans="1:26" ht="22.5" x14ac:dyDescent="0.25">
      <c r="A56" s="29" t="s">
        <v>68</v>
      </c>
      <c r="B56" s="30"/>
      <c r="C56" s="30"/>
      <c r="D56" s="30"/>
      <c r="E56" s="30"/>
      <c r="F56" s="31"/>
      <c r="G56" s="32">
        <v>0</v>
      </c>
      <c r="H56" s="31"/>
      <c r="I56" s="48"/>
      <c r="J56" s="31"/>
      <c r="K56" s="32">
        <v>0</v>
      </c>
      <c r="L56" s="32">
        <v>0</v>
      </c>
      <c r="M56" s="31"/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0">
        <v>0</v>
      </c>
      <c r="T56" s="33">
        <v>0</v>
      </c>
      <c r="U56" s="33">
        <v>0</v>
      </c>
      <c r="V56" s="33">
        <v>0</v>
      </c>
      <c r="W56" s="7">
        <v>4574380</v>
      </c>
      <c r="X56" s="8">
        <v>6</v>
      </c>
      <c r="Y56" s="9">
        <v>1</v>
      </c>
      <c r="Z56" s="3"/>
    </row>
    <row r="57" spans="1:26" ht="22.5" x14ac:dyDescent="0.25">
      <c r="A57" s="29" t="s">
        <v>69</v>
      </c>
      <c r="B57" s="30"/>
      <c r="C57" s="30"/>
      <c r="D57" s="30"/>
      <c r="E57" s="30"/>
      <c r="F57" s="31"/>
      <c r="G57" s="32">
        <v>0</v>
      </c>
      <c r="H57" s="31"/>
      <c r="I57" s="48"/>
      <c r="J57" s="31"/>
      <c r="K57" s="32">
        <v>0</v>
      </c>
      <c r="L57" s="32">
        <v>0</v>
      </c>
      <c r="M57" s="31"/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0">
        <v>0</v>
      </c>
      <c r="T57" s="33">
        <v>0</v>
      </c>
      <c r="U57" s="33">
        <v>0</v>
      </c>
      <c r="V57" s="33">
        <v>0</v>
      </c>
      <c r="W57" s="7">
        <v>4574380</v>
      </c>
      <c r="X57" s="8">
        <v>6</v>
      </c>
      <c r="Y57" s="9">
        <v>1</v>
      </c>
      <c r="Z57" s="3"/>
    </row>
    <row r="58" spans="1:26" x14ac:dyDescent="0.25">
      <c r="A58" s="29" t="s">
        <v>48</v>
      </c>
      <c r="B58" s="30"/>
      <c r="C58" s="30"/>
      <c r="D58" s="30"/>
      <c r="E58" s="30"/>
      <c r="F58" s="31"/>
      <c r="G58" s="32">
        <v>0</v>
      </c>
      <c r="H58" s="31"/>
      <c r="I58" s="49"/>
      <c r="J58" s="31" t="s">
        <v>64</v>
      </c>
      <c r="K58" s="32">
        <v>4270000</v>
      </c>
      <c r="L58" s="32">
        <v>0</v>
      </c>
      <c r="M58" s="31"/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0">
        <v>0</v>
      </c>
      <c r="T58" s="33">
        <v>0</v>
      </c>
      <c r="U58" s="33">
        <v>0</v>
      </c>
      <c r="V58" s="33">
        <v>0</v>
      </c>
      <c r="W58" s="7">
        <v>4574380</v>
      </c>
      <c r="X58" s="8">
        <v>6</v>
      </c>
      <c r="Y58" s="9">
        <v>1</v>
      </c>
      <c r="Z58" s="3"/>
    </row>
    <row r="59" spans="1:26" ht="61.35" customHeight="1" x14ac:dyDescent="0.25">
      <c r="A59" s="26" t="s">
        <v>70</v>
      </c>
      <c r="B59" s="27">
        <v>23432500</v>
      </c>
      <c r="C59" s="27">
        <v>0</v>
      </c>
      <c r="D59" s="27">
        <v>0</v>
      </c>
      <c r="E59" s="27">
        <v>0</v>
      </c>
      <c r="F59" s="28"/>
      <c r="G59" s="27">
        <v>0</v>
      </c>
      <c r="H59" s="26" t="s">
        <v>58</v>
      </c>
      <c r="I59" s="47" t="s">
        <v>46</v>
      </c>
      <c r="J59" s="28"/>
      <c r="K59" s="27">
        <f ca="1">SUMIF(INDIRECT("R[1]C23",FALSE):INDIRECT("R65000C23",FALSE),4574672,INDIRECT("R[1]C[0]",FALSE):INDIRECT("R65000C[0]",FALSE))</f>
        <v>23432500</v>
      </c>
      <c r="L59" s="27">
        <v>23432.5</v>
      </c>
      <c r="M59" s="28"/>
      <c r="N59" s="27">
        <v>0</v>
      </c>
      <c r="O59" s="27">
        <v>0</v>
      </c>
      <c r="P59" s="27">
        <v>23432.5</v>
      </c>
      <c r="Q59" s="27">
        <v>0</v>
      </c>
      <c r="R59" s="27">
        <v>0</v>
      </c>
      <c r="S59" s="27">
        <v>23432500</v>
      </c>
      <c r="T59" s="27">
        <v>0</v>
      </c>
      <c r="U59" s="27">
        <v>0</v>
      </c>
      <c r="V59" s="27">
        <v>0</v>
      </c>
      <c r="W59" s="6"/>
      <c r="X59" s="3"/>
      <c r="Y59" s="3"/>
      <c r="Z59" s="3"/>
    </row>
    <row r="60" spans="1:26" x14ac:dyDescent="0.25">
      <c r="A60" s="29"/>
      <c r="B60" s="30"/>
      <c r="C60" s="30"/>
      <c r="D60" s="30"/>
      <c r="E60" s="30"/>
      <c r="F60" s="31"/>
      <c r="G60" s="32">
        <v>0</v>
      </c>
      <c r="H60" s="31"/>
      <c r="I60" s="48"/>
      <c r="J60" s="31"/>
      <c r="K60" s="32">
        <v>0</v>
      </c>
      <c r="L60" s="32">
        <v>23432.5</v>
      </c>
      <c r="M60" s="31" t="s">
        <v>59</v>
      </c>
      <c r="N60" s="32">
        <v>0</v>
      </c>
      <c r="O60" s="32">
        <v>0</v>
      </c>
      <c r="P60" s="32">
        <v>23432.5</v>
      </c>
      <c r="Q60" s="32">
        <v>0</v>
      </c>
      <c r="R60" s="32">
        <v>0</v>
      </c>
      <c r="S60" s="30">
        <v>0</v>
      </c>
      <c r="T60" s="33">
        <v>0</v>
      </c>
      <c r="U60" s="33">
        <v>0</v>
      </c>
      <c r="V60" s="33">
        <v>0</v>
      </c>
      <c r="W60" s="7">
        <v>4574672</v>
      </c>
      <c r="X60" s="8">
        <v>6</v>
      </c>
      <c r="Y60" s="9">
        <v>1</v>
      </c>
      <c r="Z60" s="3"/>
    </row>
    <row r="61" spans="1:26" ht="22.5" x14ac:dyDescent="0.25">
      <c r="A61" s="29" t="s">
        <v>67</v>
      </c>
      <c r="B61" s="30"/>
      <c r="C61" s="30"/>
      <c r="D61" s="30"/>
      <c r="E61" s="30"/>
      <c r="F61" s="31"/>
      <c r="G61" s="32">
        <v>0</v>
      </c>
      <c r="H61" s="31"/>
      <c r="I61" s="48"/>
      <c r="J61" s="31"/>
      <c r="K61" s="32">
        <v>0</v>
      </c>
      <c r="L61" s="32">
        <v>0</v>
      </c>
      <c r="M61" s="31"/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0">
        <v>0</v>
      </c>
      <c r="T61" s="33">
        <v>0</v>
      </c>
      <c r="U61" s="33">
        <v>0</v>
      </c>
      <c r="V61" s="33">
        <v>0</v>
      </c>
      <c r="W61" s="7">
        <v>4574672</v>
      </c>
      <c r="X61" s="8">
        <v>6</v>
      </c>
      <c r="Y61" s="9">
        <v>1</v>
      </c>
      <c r="Z61" s="3"/>
    </row>
    <row r="62" spans="1:26" ht="22.5" x14ac:dyDescent="0.25">
      <c r="A62" s="29" t="s">
        <v>68</v>
      </c>
      <c r="B62" s="30"/>
      <c r="C62" s="30"/>
      <c r="D62" s="30"/>
      <c r="E62" s="30"/>
      <c r="F62" s="31"/>
      <c r="G62" s="32">
        <v>0</v>
      </c>
      <c r="H62" s="31"/>
      <c r="I62" s="48"/>
      <c r="J62" s="31"/>
      <c r="K62" s="32">
        <v>0</v>
      </c>
      <c r="L62" s="32">
        <v>0</v>
      </c>
      <c r="M62" s="31"/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0">
        <v>0</v>
      </c>
      <c r="T62" s="33">
        <v>0</v>
      </c>
      <c r="U62" s="33">
        <v>0</v>
      </c>
      <c r="V62" s="33">
        <v>0</v>
      </c>
      <c r="W62" s="7">
        <v>4574672</v>
      </c>
      <c r="X62" s="8">
        <v>6</v>
      </c>
      <c r="Y62" s="9">
        <v>1</v>
      </c>
      <c r="Z62" s="3"/>
    </row>
    <row r="63" spans="1:26" ht="22.5" x14ac:dyDescent="0.25">
      <c r="A63" s="29" t="s">
        <v>69</v>
      </c>
      <c r="B63" s="30"/>
      <c r="C63" s="30"/>
      <c r="D63" s="30"/>
      <c r="E63" s="30"/>
      <c r="F63" s="31"/>
      <c r="G63" s="32">
        <v>0</v>
      </c>
      <c r="H63" s="31"/>
      <c r="I63" s="48"/>
      <c r="J63" s="31"/>
      <c r="K63" s="32">
        <v>0</v>
      </c>
      <c r="L63" s="32">
        <v>0</v>
      </c>
      <c r="M63" s="31"/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0">
        <v>0</v>
      </c>
      <c r="T63" s="33">
        <v>0</v>
      </c>
      <c r="U63" s="33">
        <v>0</v>
      </c>
      <c r="V63" s="33">
        <v>0</v>
      </c>
      <c r="W63" s="7">
        <v>4574672</v>
      </c>
      <c r="X63" s="8">
        <v>6</v>
      </c>
      <c r="Y63" s="9">
        <v>1</v>
      </c>
      <c r="Z63" s="3"/>
    </row>
    <row r="64" spans="1:26" x14ac:dyDescent="0.25">
      <c r="A64" s="29" t="s">
        <v>48</v>
      </c>
      <c r="B64" s="30"/>
      <c r="C64" s="30"/>
      <c r="D64" s="30"/>
      <c r="E64" s="30"/>
      <c r="F64" s="31"/>
      <c r="G64" s="32">
        <v>0</v>
      </c>
      <c r="H64" s="31"/>
      <c r="I64" s="49"/>
      <c r="J64" s="31" t="s">
        <v>64</v>
      </c>
      <c r="K64" s="32">
        <v>23432500</v>
      </c>
      <c r="L64" s="32">
        <v>0</v>
      </c>
      <c r="M64" s="31"/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0">
        <v>0</v>
      </c>
      <c r="T64" s="33">
        <v>0</v>
      </c>
      <c r="U64" s="33">
        <v>0</v>
      </c>
      <c r="V64" s="33">
        <v>0</v>
      </c>
      <c r="W64" s="7">
        <v>4574672</v>
      </c>
      <c r="X64" s="8">
        <v>6</v>
      </c>
      <c r="Y64" s="9">
        <v>1</v>
      </c>
      <c r="Z64" s="3"/>
    </row>
    <row r="65" spans="1:26" ht="51.75" customHeight="1" x14ac:dyDescent="0.25">
      <c r="A65" s="26" t="s">
        <v>71</v>
      </c>
      <c r="B65" s="27">
        <v>65000000</v>
      </c>
      <c r="C65" s="27">
        <v>0</v>
      </c>
      <c r="D65" s="27">
        <v>0</v>
      </c>
      <c r="E65" s="27">
        <v>0</v>
      </c>
      <c r="F65" s="28"/>
      <c r="G65" s="27">
        <v>0</v>
      </c>
      <c r="H65" s="26" t="s">
        <v>58</v>
      </c>
      <c r="I65" s="47" t="s">
        <v>46</v>
      </c>
      <c r="J65" s="28"/>
      <c r="K65" s="27">
        <f ca="1">SUMIF(INDIRECT("R[1]C23",FALSE):INDIRECT("R65000C23",FALSE),5039150,INDIRECT("R[1]C[0]",FALSE):INDIRECT("R65000C[0]",FALSE))</f>
        <v>65000000</v>
      </c>
      <c r="L65" s="27">
        <v>65000</v>
      </c>
      <c r="M65" s="28"/>
      <c r="N65" s="27">
        <v>0</v>
      </c>
      <c r="O65" s="27">
        <v>0</v>
      </c>
      <c r="P65" s="27">
        <v>65000</v>
      </c>
      <c r="Q65" s="27">
        <v>0</v>
      </c>
      <c r="R65" s="27">
        <v>0</v>
      </c>
      <c r="S65" s="27">
        <v>65000000</v>
      </c>
      <c r="T65" s="27">
        <v>0</v>
      </c>
      <c r="U65" s="27">
        <v>0</v>
      </c>
      <c r="V65" s="27">
        <v>0</v>
      </c>
      <c r="W65" s="6"/>
      <c r="X65" s="3"/>
      <c r="Y65" s="3"/>
      <c r="Z65" s="3"/>
    </row>
    <row r="66" spans="1:26" x14ac:dyDescent="0.25">
      <c r="A66" s="29"/>
      <c r="B66" s="30"/>
      <c r="C66" s="30"/>
      <c r="D66" s="30"/>
      <c r="E66" s="30"/>
      <c r="F66" s="31"/>
      <c r="G66" s="32">
        <v>0</v>
      </c>
      <c r="H66" s="31"/>
      <c r="I66" s="48"/>
      <c r="J66" s="31" t="s">
        <v>72</v>
      </c>
      <c r="K66" s="32">
        <v>39000000</v>
      </c>
      <c r="L66" s="32">
        <v>65000</v>
      </c>
      <c r="M66" s="31" t="s">
        <v>59</v>
      </c>
      <c r="N66" s="32">
        <v>0</v>
      </c>
      <c r="O66" s="32">
        <v>0</v>
      </c>
      <c r="P66" s="32">
        <v>65000</v>
      </c>
      <c r="Q66" s="32">
        <v>0</v>
      </c>
      <c r="R66" s="32">
        <v>0</v>
      </c>
      <c r="S66" s="30">
        <v>0</v>
      </c>
      <c r="T66" s="33">
        <v>0</v>
      </c>
      <c r="U66" s="33">
        <v>0</v>
      </c>
      <c r="V66" s="33">
        <v>0</v>
      </c>
      <c r="W66" s="7">
        <v>5039150</v>
      </c>
      <c r="X66" s="8">
        <v>6</v>
      </c>
      <c r="Y66" s="9">
        <v>1</v>
      </c>
      <c r="Z66" s="3"/>
    </row>
    <row r="67" spans="1:26" ht="22.5" x14ac:dyDescent="0.25">
      <c r="A67" s="29" t="s">
        <v>73</v>
      </c>
      <c r="B67" s="30"/>
      <c r="C67" s="30"/>
      <c r="D67" s="30"/>
      <c r="E67" s="30"/>
      <c r="F67" s="31"/>
      <c r="G67" s="32">
        <v>0</v>
      </c>
      <c r="H67" s="31"/>
      <c r="I67" s="49"/>
      <c r="J67" s="31" t="s">
        <v>74</v>
      </c>
      <c r="K67" s="32">
        <v>26000000</v>
      </c>
      <c r="L67" s="32">
        <v>0</v>
      </c>
      <c r="M67" s="31"/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0">
        <v>0</v>
      </c>
      <c r="T67" s="33">
        <v>0</v>
      </c>
      <c r="U67" s="33">
        <v>0</v>
      </c>
      <c r="V67" s="33">
        <v>0</v>
      </c>
      <c r="W67" s="7">
        <v>5039150</v>
      </c>
      <c r="X67" s="8">
        <v>6</v>
      </c>
      <c r="Y67" s="9">
        <v>1</v>
      </c>
      <c r="Z67" s="3"/>
    </row>
    <row r="68" spans="1:26" ht="81.75" customHeight="1" x14ac:dyDescent="0.25">
      <c r="A68" s="26" t="s">
        <v>75</v>
      </c>
      <c r="B68" s="27">
        <v>42381000</v>
      </c>
      <c r="C68" s="27">
        <v>0</v>
      </c>
      <c r="D68" s="27">
        <v>0</v>
      </c>
      <c r="E68" s="27">
        <v>0</v>
      </c>
      <c r="F68" s="28"/>
      <c r="G68" s="27">
        <v>0</v>
      </c>
      <c r="H68" s="26" t="s">
        <v>58</v>
      </c>
      <c r="I68" s="47" t="s">
        <v>46</v>
      </c>
      <c r="J68" s="28"/>
      <c r="K68" s="27">
        <f ca="1">SUMIF(INDIRECT("R[1]C23",FALSE):INDIRECT("R65000C23",FALSE),5152127,INDIRECT("R[1]C[0]",FALSE):INDIRECT("R65000C[0]",FALSE))</f>
        <v>42381000</v>
      </c>
      <c r="L68" s="27">
        <v>36319.93</v>
      </c>
      <c r="M68" s="28"/>
      <c r="N68" s="27">
        <v>8476200</v>
      </c>
      <c r="O68" s="27">
        <v>0</v>
      </c>
      <c r="P68" s="27">
        <v>36319.93</v>
      </c>
      <c r="Q68" s="27">
        <v>0</v>
      </c>
      <c r="R68" s="27">
        <v>0</v>
      </c>
      <c r="S68" s="27">
        <v>33904800</v>
      </c>
      <c r="T68" s="27">
        <v>0</v>
      </c>
      <c r="U68" s="27">
        <v>0</v>
      </c>
      <c r="V68" s="27">
        <v>0</v>
      </c>
      <c r="W68" s="6"/>
      <c r="X68" s="3"/>
      <c r="Y68" s="3"/>
      <c r="Z68" s="3"/>
    </row>
    <row r="69" spans="1:26" x14ac:dyDescent="0.25">
      <c r="A69" s="29"/>
      <c r="B69" s="30"/>
      <c r="C69" s="30"/>
      <c r="D69" s="30"/>
      <c r="E69" s="30"/>
      <c r="F69" s="31"/>
      <c r="G69" s="32">
        <v>0</v>
      </c>
      <c r="H69" s="31"/>
      <c r="I69" s="48"/>
      <c r="J69" s="31"/>
      <c r="K69" s="32">
        <v>0</v>
      </c>
      <c r="L69" s="32">
        <v>36319.93</v>
      </c>
      <c r="M69" s="31" t="s">
        <v>76</v>
      </c>
      <c r="N69" s="32">
        <v>8476200</v>
      </c>
      <c r="O69" s="32">
        <v>0</v>
      </c>
      <c r="P69" s="32">
        <v>36319.93</v>
      </c>
      <c r="Q69" s="32">
        <v>0</v>
      </c>
      <c r="R69" s="32">
        <v>0</v>
      </c>
      <c r="S69" s="30">
        <v>0</v>
      </c>
      <c r="T69" s="33">
        <v>0</v>
      </c>
      <c r="U69" s="33">
        <v>0</v>
      </c>
      <c r="V69" s="33">
        <v>0</v>
      </c>
      <c r="W69" s="7">
        <v>5152127</v>
      </c>
      <c r="X69" s="8">
        <v>6</v>
      </c>
      <c r="Y69" s="9">
        <v>1</v>
      </c>
      <c r="Z69" s="3"/>
    </row>
    <row r="70" spans="1:26" x14ac:dyDescent="0.25">
      <c r="A70" s="29" t="s">
        <v>48</v>
      </c>
      <c r="B70" s="30"/>
      <c r="C70" s="30"/>
      <c r="D70" s="30"/>
      <c r="E70" s="30"/>
      <c r="F70" s="31"/>
      <c r="G70" s="32">
        <v>0</v>
      </c>
      <c r="H70" s="31"/>
      <c r="I70" s="48"/>
      <c r="J70" s="31" t="s">
        <v>77</v>
      </c>
      <c r="K70" s="32">
        <v>8476200</v>
      </c>
      <c r="L70" s="32">
        <v>0</v>
      </c>
      <c r="M70" s="31"/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0">
        <v>0</v>
      </c>
      <c r="T70" s="33">
        <v>0</v>
      </c>
      <c r="U70" s="33">
        <v>0</v>
      </c>
      <c r="V70" s="33">
        <v>0</v>
      </c>
      <c r="W70" s="7">
        <v>5152127</v>
      </c>
      <c r="X70" s="8">
        <v>6</v>
      </c>
      <c r="Y70" s="9">
        <v>1</v>
      </c>
      <c r="Z70" s="3"/>
    </row>
    <row r="71" spans="1:26" x14ac:dyDescent="0.25">
      <c r="A71" s="29" t="s">
        <v>48</v>
      </c>
      <c r="B71" s="30"/>
      <c r="C71" s="30"/>
      <c r="D71" s="30"/>
      <c r="E71" s="30"/>
      <c r="F71" s="31"/>
      <c r="G71" s="32">
        <v>0</v>
      </c>
      <c r="H71" s="31"/>
      <c r="I71" s="48"/>
      <c r="J71" s="31" t="s">
        <v>78</v>
      </c>
      <c r="K71" s="32">
        <v>8476200</v>
      </c>
      <c r="L71" s="32">
        <v>0</v>
      </c>
      <c r="M71" s="31"/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0">
        <v>0</v>
      </c>
      <c r="T71" s="33">
        <v>0</v>
      </c>
      <c r="U71" s="33">
        <v>0</v>
      </c>
      <c r="V71" s="33">
        <v>0</v>
      </c>
      <c r="W71" s="7">
        <v>5152127</v>
      </c>
      <c r="X71" s="8">
        <v>6</v>
      </c>
      <c r="Y71" s="9">
        <v>1</v>
      </c>
      <c r="Z71" s="3"/>
    </row>
    <row r="72" spans="1:26" x14ac:dyDescent="0.25">
      <c r="A72" s="29" t="s">
        <v>48</v>
      </c>
      <c r="B72" s="30"/>
      <c r="C72" s="30"/>
      <c r="D72" s="30"/>
      <c r="E72" s="30"/>
      <c r="F72" s="31"/>
      <c r="G72" s="32">
        <v>0</v>
      </c>
      <c r="H72" s="31"/>
      <c r="I72" s="48"/>
      <c r="J72" s="31" t="s">
        <v>79</v>
      </c>
      <c r="K72" s="32">
        <v>8476200</v>
      </c>
      <c r="L72" s="32">
        <v>0</v>
      </c>
      <c r="M72" s="31"/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0">
        <v>0</v>
      </c>
      <c r="T72" s="33">
        <v>0</v>
      </c>
      <c r="U72" s="33">
        <v>0</v>
      </c>
      <c r="V72" s="33">
        <v>0</v>
      </c>
      <c r="W72" s="7">
        <v>5152127</v>
      </c>
      <c r="X72" s="8">
        <v>6</v>
      </c>
      <c r="Y72" s="9">
        <v>1</v>
      </c>
      <c r="Z72" s="3"/>
    </row>
    <row r="73" spans="1:26" x14ac:dyDescent="0.25">
      <c r="A73" s="29" t="s">
        <v>48</v>
      </c>
      <c r="B73" s="30"/>
      <c r="C73" s="30"/>
      <c r="D73" s="30"/>
      <c r="E73" s="30"/>
      <c r="F73" s="31"/>
      <c r="G73" s="32">
        <v>0</v>
      </c>
      <c r="H73" s="31"/>
      <c r="I73" s="48"/>
      <c r="J73" s="31" t="s">
        <v>80</v>
      </c>
      <c r="K73" s="32">
        <v>8476200</v>
      </c>
      <c r="L73" s="32">
        <v>0</v>
      </c>
      <c r="M73" s="31"/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0">
        <v>0</v>
      </c>
      <c r="T73" s="33">
        <v>0</v>
      </c>
      <c r="U73" s="33">
        <v>0</v>
      </c>
      <c r="V73" s="33">
        <v>0</v>
      </c>
      <c r="W73" s="7">
        <v>5152127</v>
      </c>
      <c r="X73" s="8">
        <v>6</v>
      </c>
      <c r="Y73" s="9">
        <v>1</v>
      </c>
      <c r="Z73" s="3"/>
    </row>
    <row r="74" spans="1:26" x14ac:dyDescent="0.25">
      <c r="A74" s="29" t="s">
        <v>48</v>
      </c>
      <c r="B74" s="30"/>
      <c r="C74" s="30"/>
      <c r="D74" s="30"/>
      <c r="E74" s="30"/>
      <c r="F74" s="31"/>
      <c r="G74" s="32">
        <v>0</v>
      </c>
      <c r="H74" s="31"/>
      <c r="I74" s="49"/>
      <c r="J74" s="31" t="s">
        <v>81</v>
      </c>
      <c r="K74" s="32">
        <v>8476200</v>
      </c>
      <c r="L74" s="32">
        <v>0</v>
      </c>
      <c r="M74" s="31"/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0">
        <v>0</v>
      </c>
      <c r="T74" s="33">
        <v>0</v>
      </c>
      <c r="U74" s="33">
        <v>0</v>
      </c>
      <c r="V74" s="33">
        <v>0</v>
      </c>
      <c r="W74" s="7">
        <v>5152127</v>
      </c>
      <c r="X74" s="8">
        <v>6</v>
      </c>
      <c r="Y74" s="9">
        <v>1</v>
      </c>
      <c r="Z74" s="3"/>
    </row>
    <row r="75" spans="1:26" ht="81.75" customHeight="1" x14ac:dyDescent="0.25">
      <c r="A75" s="26" t="s">
        <v>82</v>
      </c>
      <c r="B75" s="27">
        <v>53745000</v>
      </c>
      <c r="C75" s="27">
        <v>0</v>
      </c>
      <c r="D75" s="27">
        <v>0</v>
      </c>
      <c r="E75" s="27">
        <v>0</v>
      </c>
      <c r="F75" s="28"/>
      <c r="G75" s="27">
        <v>0</v>
      </c>
      <c r="H75" s="26" t="s">
        <v>58</v>
      </c>
      <c r="I75" s="47" t="s">
        <v>46</v>
      </c>
      <c r="J75" s="28"/>
      <c r="K75" s="27">
        <f ca="1">SUMIF(INDIRECT("R[1]C23",FALSE):INDIRECT("R65000C23",FALSE),5446200,INDIRECT("R[1]C[0]",FALSE):INDIRECT("R65000C[0]",FALSE))</f>
        <v>53745000</v>
      </c>
      <c r="L75" s="27">
        <v>53745</v>
      </c>
      <c r="M75" s="28"/>
      <c r="N75" s="27">
        <v>0</v>
      </c>
      <c r="O75" s="27">
        <v>0</v>
      </c>
      <c r="P75" s="27">
        <v>53745</v>
      </c>
      <c r="Q75" s="27">
        <v>0</v>
      </c>
      <c r="R75" s="27">
        <v>0</v>
      </c>
      <c r="S75" s="27">
        <v>53745000</v>
      </c>
      <c r="T75" s="27">
        <v>0</v>
      </c>
      <c r="U75" s="27">
        <v>0</v>
      </c>
      <c r="V75" s="27">
        <v>0</v>
      </c>
      <c r="W75" s="6"/>
      <c r="X75" s="3"/>
      <c r="Y75" s="3"/>
      <c r="Z75" s="3"/>
    </row>
    <row r="76" spans="1:26" x14ac:dyDescent="0.25">
      <c r="A76" s="29"/>
      <c r="B76" s="30"/>
      <c r="C76" s="30"/>
      <c r="D76" s="30"/>
      <c r="E76" s="30"/>
      <c r="F76" s="31"/>
      <c r="G76" s="32">
        <v>0</v>
      </c>
      <c r="H76" s="31"/>
      <c r="I76" s="48"/>
      <c r="J76" s="31" t="s">
        <v>83</v>
      </c>
      <c r="K76" s="32">
        <v>10749000</v>
      </c>
      <c r="L76" s="32">
        <v>53745</v>
      </c>
      <c r="M76" s="31" t="s">
        <v>59</v>
      </c>
      <c r="N76" s="32">
        <v>0</v>
      </c>
      <c r="O76" s="32">
        <v>0</v>
      </c>
      <c r="P76" s="32">
        <v>53745</v>
      </c>
      <c r="Q76" s="32">
        <v>0</v>
      </c>
      <c r="R76" s="32">
        <v>0</v>
      </c>
      <c r="S76" s="30">
        <v>0</v>
      </c>
      <c r="T76" s="33">
        <v>0</v>
      </c>
      <c r="U76" s="33">
        <v>0</v>
      </c>
      <c r="V76" s="33">
        <v>0</v>
      </c>
      <c r="W76" s="7">
        <v>5446200</v>
      </c>
      <c r="X76" s="8">
        <v>6</v>
      </c>
      <c r="Y76" s="9">
        <v>1</v>
      </c>
      <c r="Z76" s="3"/>
    </row>
    <row r="77" spans="1:26" ht="22.5" x14ac:dyDescent="0.25">
      <c r="A77" s="29" t="s">
        <v>73</v>
      </c>
      <c r="B77" s="30"/>
      <c r="C77" s="30"/>
      <c r="D77" s="30"/>
      <c r="E77" s="30"/>
      <c r="F77" s="31"/>
      <c r="G77" s="32">
        <v>0</v>
      </c>
      <c r="H77" s="31"/>
      <c r="I77" s="48"/>
      <c r="J77" s="31" t="s">
        <v>84</v>
      </c>
      <c r="K77" s="32">
        <v>10749000</v>
      </c>
      <c r="L77" s="32">
        <v>0</v>
      </c>
      <c r="M77" s="31"/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0">
        <v>0</v>
      </c>
      <c r="T77" s="33">
        <v>0</v>
      </c>
      <c r="U77" s="33">
        <v>0</v>
      </c>
      <c r="V77" s="33">
        <v>0</v>
      </c>
      <c r="W77" s="7">
        <v>5446200</v>
      </c>
      <c r="X77" s="8">
        <v>6</v>
      </c>
      <c r="Y77" s="9">
        <v>1</v>
      </c>
      <c r="Z77" s="3"/>
    </row>
    <row r="78" spans="1:26" x14ac:dyDescent="0.25">
      <c r="A78" s="29" t="s">
        <v>48</v>
      </c>
      <c r="B78" s="30"/>
      <c r="C78" s="30"/>
      <c r="D78" s="30"/>
      <c r="E78" s="30"/>
      <c r="F78" s="31"/>
      <c r="G78" s="32">
        <v>0</v>
      </c>
      <c r="H78" s="31"/>
      <c r="I78" s="48"/>
      <c r="J78" s="31" t="s">
        <v>85</v>
      </c>
      <c r="K78" s="32">
        <v>10749000</v>
      </c>
      <c r="L78" s="32">
        <v>0</v>
      </c>
      <c r="M78" s="31"/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0">
        <v>0</v>
      </c>
      <c r="T78" s="33">
        <v>0</v>
      </c>
      <c r="U78" s="33">
        <v>0</v>
      </c>
      <c r="V78" s="33">
        <v>0</v>
      </c>
      <c r="W78" s="7">
        <v>5446200</v>
      </c>
      <c r="X78" s="8">
        <v>6</v>
      </c>
      <c r="Y78" s="9">
        <v>1</v>
      </c>
      <c r="Z78" s="3"/>
    </row>
    <row r="79" spans="1:26" x14ac:dyDescent="0.25">
      <c r="A79" s="29" t="s">
        <v>48</v>
      </c>
      <c r="B79" s="30"/>
      <c r="C79" s="30"/>
      <c r="D79" s="30"/>
      <c r="E79" s="30"/>
      <c r="F79" s="31"/>
      <c r="G79" s="32">
        <v>0</v>
      </c>
      <c r="H79" s="31"/>
      <c r="I79" s="48"/>
      <c r="J79" s="31" t="s">
        <v>86</v>
      </c>
      <c r="K79" s="32">
        <v>10749000</v>
      </c>
      <c r="L79" s="32">
        <v>0</v>
      </c>
      <c r="M79" s="31"/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0">
        <v>0</v>
      </c>
      <c r="T79" s="33">
        <v>0</v>
      </c>
      <c r="U79" s="33">
        <v>0</v>
      </c>
      <c r="V79" s="33">
        <v>0</v>
      </c>
      <c r="W79" s="7">
        <v>5446200</v>
      </c>
      <c r="X79" s="8">
        <v>6</v>
      </c>
      <c r="Y79" s="9">
        <v>1</v>
      </c>
      <c r="Z79" s="3"/>
    </row>
    <row r="80" spans="1:26" x14ac:dyDescent="0.25">
      <c r="A80" s="29" t="s">
        <v>48</v>
      </c>
      <c r="B80" s="30"/>
      <c r="C80" s="30"/>
      <c r="D80" s="30"/>
      <c r="E80" s="30"/>
      <c r="F80" s="31"/>
      <c r="G80" s="32">
        <v>0</v>
      </c>
      <c r="H80" s="31"/>
      <c r="I80" s="49"/>
      <c r="J80" s="31" t="s">
        <v>87</v>
      </c>
      <c r="K80" s="32">
        <v>10749000</v>
      </c>
      <c r="L80" s="32">
        <v>0</v>
      </c>
      <c r="M80" s="31"/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0">
        <v>0</v>
      </c>
      <c r="T80" s="33">
        <v>0</v>
      </c>
      <c r="U80" s="33">
        <v>0</v>
      </c>
      <c r="V80" s="33">
        <v>0</v>
      </c>
      <c r="W80" s="7">
        <v>5446200</v>
      </c>
      <c r="X80" s="8">
        <v>6</v>
      </c>
      <c r="Y80" s="9">
        <v>1</v>
      </c>
      <c r="Z80" s="3"/>
    </row>
    <row r="81" spans="1:26" ht="57" customHeight="1" x14ac:dyDescent="0.25">
      <c r="A81" s="26" t="s">
        <v>88</v>
      </c>
      <c r="B81" s="27">
        <v>20000000</v>
      </c>
      <c r="C81" s="27">
        <v>0</v>
      </c>
      <c r="D81" s="27">
        <v>0</v>
      </c>
      <c r="E81" s="27">
        <v>0</v>
      </c>
      <c r="F81" s="28"/>
      <c r="G81" s="27">
        <v>0</v>
      </c>
      <c r="H81" s="26" t="s">
        <v>58</v>
      </c>
      <c r="I81" s="47" t="s">
        <v>46</v>
      </c>
      <c r="J81" s="28"/>
      <c r="K81" s="27">
        <f ca="1">SUMIF(INDIRECT("R[1]C23",FALSE):INDIRECT("R65000C23",FALSE),5446512,INDIRECT("R[1]C[0]",FALSE):INDIRECT("R65000C[0]",FALSE))</f>
        <v>20000000</v>
      </c>
      <c r="L81" s="27">
        <v>20273.97</v>
      </c>
      <c r="M81" s="28"/>
      <c r="N81" s="27">
        <v>0</v>
      </c>
      <c r="O81" s="27">
        <v>0</v>
      </c>
      <c r="P81" s="27">
        <v>20273.97</v>
      </c>
      <c r="Q81" s="27">
        <v>0</v>
      </c>
      <c r="R81" s="27">
        <v>0</v>
      </c>
      <c r="S81" s="27">
        <v>20000000</v>
      </c>
      <c r="T81" s="27">
        <v>0</v>
      </c>
      <c r="U81" s="27">
        <v>0</v>
      </c>
      <c r="V81" s="27">
        <v>0</v>
      </c>
      <c r="W81" s="6"/>
      <c r="X81" s="3"/>
      <c r="Y81" s="3"/>
      <c r="Z81" s="3"/>
    </row>
    <row r="82" spans="1:26" x14ac:dyDescent="0.25">
      <c r="A82" s="29"/>
      <c r="B82" s="30"/>
      <c r="C82" s="30"/>
      <c r="D82" s="30"/>
      <c r="E82" s="30"/>
      <c r="F82" s="31"/>
      <c r="G82" s="32">
        <v>0</v>
      </c>
      <c r="H82" s="31"/>
      <c r="I82" s="48"/>
      <c r="J82" s="31" t="s">
        <v>89</v>
      </c>
      <c r="K82" s="32">
        <v>4000000</v>
      </c>
      <c r="L82" s="32">
        <v>273.97000000000003</v>
      </c>
      <c r="M82" s="31" t="s">
        <v>90</v>
      </c>
      <c r="N82" s="32">
        <v>0</v>
      </c>
      <c r="O82" s="32">
        <v>0</v>
      </c>
      <c r="P82" s="32">
        <v>273.97000000000003</v>
      </c>
      <c r="Q82" s="32">
        <v>0</v>
      </c>
      <c r="R82" s="32">
        <v>0</v>
      </c>
      <c r="S82" s="30">
        <v>0</v>
      </c>
      <c r="T82" s="33">
        <v>0</v>
      </c>
      <c r="U82" s="33">
        <v>0</v>
      </c>
      <c r="V82" s="33">
        <v>0</v>
      </c>
      <c r="W82" s="7">
        <v>5446512</v>
      </c>
      <c r="X82" s="8">
        <v>6</v>
      </c>
      <c r="Y82" s="9">
        <v>1</v>
      </c>
      <c r="Z82" s="3"/>
    </row>
    <row r="83" spans="1:26" ht="22.5" x14ac:dyDescent="0.25">
      <c r="A83" s="29" t="s">
        <v>73</v>
      </c>
      <c r="B83" s="30"/>
      <c r="C83" s="30"/>
      <c r="D83" s="30"/>
      <c r="E83" s="30"/>
      <c r="F83" s="31"/>
      <c r="G83" s="32">
        <v>0</v>
      </c>
      <c r="H83" s="31"/>
      <c r="I83" s="48"/>
      <c r="J83" s="31" t="s">
        <v>91</v>
      </c>
      <c r="K83" s="32">
        <v>4000000</v>
      </c>
      <c r="L83" s="32">
        <v>20000</v>
      </c>
      <c r="M83" s="31" t="s">
        <v>59</v>
      </c>
      <c r="N83" s="32">
        <v>0</v>
      </c>
      <c r="O83" s="32">
        <v>0</v>
      </c>
      <c r="P83" s="32">
        <v>20000</v>
      </c>
      <c r="Q83" s="32">
        <v>0</v>
      </c>
      <c r="R83" s="32">
        <v>0</v>
      </c>
      <c r="S83" s="30">
        <v>0</v>
      </c>
      <c r="T83" s="33">
        <v>0</v>
      </c>
      <c r="U83" s="33">
        <v>0</v>
      </c>
      <c r="V83" s="33">
        <v>0</v>
      </c>
      <c r="W83" s="7">
        <v>5446512</v>
      </c>
      <c r="X83" s="8">
        <v>6</v>
      </c>
      <c r="Y83" s="9">
        <v>1</v>
      </c>
      <c r="Z83" s="3"/>
    </row>
    <row r="84" spans="1:26" x14ac:dyDescent="0.25">
      <c r="A84" s="29" t="s">
        <v>48</v>
      </c>
      <c r="B84" s="30"/>
      <c r="C84" s="30"/>
      <c r="D84" s="30"/>
      <c r="E84" s="30"/>
      <c r="F84" s="31"/>
      <c r="G84" s="32">
        <v>0</v>
      </c>
      <c r="H84" s="31"/>
      <c r="I84" s="48"/>
      <c r="J84" s="31" t="s">
        <v>92</v>
      </c>
      <c r="K84" s="32">
        <v>4000000</v>
      </c>
      <c r="L84" s="32">
        <v>0</v>
      </c>
      <c r="M84" s="31"/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0">
        <v>0</v>
      </c>
      <c r="T84" s="33">
        <v>0</v>
      </c>
      <c r="U84" s="33">
        <v>0</v>
      </c>
      <c r="V84" s="33">
        <v>0</v>
      </c>
      <c r="W84" s="7">
        <v>5446512</v>
      </c>
      <c r="X84" s="8">
        <v>6</v>
      </c>
      <c r="Y84" s="9">
        <v>1</v>
      </c>
      <c r="Z84" s="3"/>
    </row>
    <row r="85" spans="1:26" x14ac:dyDescent="0.25">
      <c r="A85" s="29" t="s">
        <v>48</v>
      </c>
      <c r="B85" s="30"/>
      <c r="C85" s="30"/>
      <c r="D85" s="30"/>
      <c r="E85" s="30"/>
      <c r="F85" s="31"/>
      <c r="G85" s="32">
        <v>0</v>
      </c>
      <c r="H85" s="31"/>
      <c r="I85" s="48"/>
      <c r="J85" s="31" t="s">
        <v>93</v>
      </c>
      <c r="K85" s="32">
        <v>4000000</v>
      </c>
      <c r="L85" s="32">
        <v>0</v>
      </c>
      <c r="M85" s="31"/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0">
        <v>0</v>
      </c>
      <c r="T85" s="33">
        <v>0</v>
      </c>
      <c r="U85" s="33">
        <v>0</v>
      </c>
      <c r="V85" s="33">
        <v>0</v>
      </c>
      <c r="W85" s="7">
        <v>5446512</v>
      </c>
      <c r="X85" s="8">
        <v>6</v>
      </c>
      <c r="Y85" s="9">
        <v>1</v>
      </c>
      <c r="Z85" s="3"/>
    </row>
    <row r="86" spans="1:26" x14ac:dyDescent="0.25">
      <c r="A86" s="29" t="s">
        <v>48</v>
      </c>
      <c r="B86" s="30"/>
      <c r="C86" s="30"/>
      <c r="D86" s="30"/>
      <c r="E86" s="30"/>
      <c r="F86" s="31"/>
      <c r="G86" s="32">
        <v>0</v>
      </c>
      <c r="H86" s="31"/>
      <c r="I86" s="49"/>
      <c r="J86" s="31" t="s">
        <v>94</v>
      </c>
      <c r="K86" s="32">
        <v>4000000</v>
      </c>
      <c r="L86" s="32">
        <v>0</v>
      </c>
      <c r="M86" s="31"/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0">
        <v>0</v>
      </c>
      <c r="T86" s="33">
        <v>0</v>
      </c>
      <c r="U86" s="33">
        <v>0</v>
      </c>
      <c r="V86" s="33">
        <v>0</v>
      </c>
      <c r="W86" s="7">
        <v>5446512</v>
      </c>
      <c r="X86" s="8">
        <v>6</v>
      </c>
      <c r="Y86" s="9">
        <v>1</v>
      </c>
      <c r="Z86" s="3"/>
    </row>
    <row r="87" spans="1:26" ht="81.75" customHeight="1" x14ac:dyDescent="0.25">
      <c r="A87" s="26" t="s">
        <v>95</v>
      </c>
      <c r="B87" s="27">
        <v>0</v>
      </c>
      <c r="C87" s="27">
        <v>0</v>
      </c>
      <c r="D87" s="27">
        <v>0</v>
      </c>
      <c r="E87" s="27">
        <v>0</v>
      </c>
      <c r="F87" s="28"/>
      <c r="G87" s="27">
        <v>11515000</v>
      </c>
      <c r="H87" s="26" t="s">
        <v>58</v>
      </c>
      <c r="I87" s="47" t="s">
        <v>46</v>
      </c>
      <c r="J87" s="28"/>
      <c r="K87" s="27">
        <f ca="1">SUMIF(INDIRECT("R[1]C23",FALSE):INDIRECT("R65000C23",FALSE),5796379,INDIRECT("R[1]C[0]",FALSE):INDIRECT("R65000C[0]",FALSE))</f>
        <v>11515000</v>
      </c>
      <c r="L87" s="27">
        <v>5457.79</v>
      </c>
      <c r="M87" s="28"/>
      <c r="N87" s="27">
        <v>0</v>
      </c>
      <c r="O87" s="27">
        <v>0</v>
      </c>
      <c r="P87" s="27">
        <v>5457.79</v>
      </c>
      <c r="Q87" s="27">
        <v>0</v>
      </c>
      <c r="R87" s="27">
        <v>0</v>
      </c>
      <c r="S87" s="27">
        <v>11515000</v>
      </c>
      <c r="T87" s="27">
        <v>0</v>
      </c>
      <c r="U87" s="27">
        <v>0</v>
      </c>
      <c r="V87" s="27">
        <v>0</v>
      </c>
      <c r="W87" s="6"/>
      <c r="X87" s="3"/>
      <c r="Y87" s="3"/>
      <c r="Z87" s="3"/>
    </row>
    <row r="88" spans="1:26" ht="22.5" x14ac:dyDescent="0.25">
      <c r="A88" s="29"/>
      <c r="B88" s="30"/>
      <c r="C88" s="30"/>
      <c r="D88" s="30"/>
      <c r="E88" s="30"/>
      <c r="F88" s="31" t="s">
        <v>96</v>
      </c>
      <c r="G88" s="32">
        <v>11515000</v>
      </c>
      <c r="H88" s="31"/>
      <c r="I88" s="48"/>
      <c r="J88" s="31" t="s">
        <v>74</v>
      </c>
      <c r="K88" s="32">
        <v>2878750</v>
      </c>
      <c r="L88" s="32">
        <v>5457.79</v>
      </c>
      <c r="M88" s="31" t="s">
        <v>59</v>
      </c>
      <c r="N88" s="32">
        <v>0</v>
      </c>
      <c r="O88" s="32">
        <v>0</v>
      </c>
      <c r="P88" s="32">
        <v>5457.79</v>
      </c>
      <c r="Q88" s="32">
        <v>0</v>
      </c>
      <c r="R88" s="32">
        <v>0</v>
      </c>
      <c r="S88" s="30">
        <v>0</v>
      </c>
      <c r="T88" s="33">
        <v>0</v>
      </c>
      <c r="U88" s="33">
        <v>0</v>
      </c>
      <c r="V88" s="33">
        <v>0</v>
      </c>
      <c r="W88" s="7">
        <v>5796379</v>
      </c>
      <c r="X88" s="8">
        <v>6</v>
      </c>
      <c r="Y88" s="9">
        <v>1</v>
      </c>
      <c r="Z88" s="3"/>
    </row>
    <row r="89" spans="1:26" x14ac:dyDescent="0.25">
      <c r="A89" s="29" t="s">
        <v>48</v>
      </c>
      <c r="B89" s="30"/>
      <c r="C89" s="30"/>
      <c r="D89" s="30"/>
      <c r="E89" s="30"/>
      <c r="F89" s="31"/>
      <c r="G89" s="32">
        <v>0</v>
      </c>
      <c r="H89" s="31"/>
      <c r="I89" s="48"/>
      <c r="J89" s="31" t="s">
        <v>97</v>
      </c>
      <c r="K89" s="32">
        <v>2878750</v>
      </c>
      <c r="L89" s="32">
        <v>0</v>
      </c>
      <c r="M89" s="31"/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0">
        <v>0</v>
      </c>
      <c r="T89" s="33">
        <v>0</v>
      </c>
      <c r="U89" s="33">
        <v>0</v>
      </c>
      <c r="V89" s="33">
        <v>0</v>
      </c>
      <c r="W89" s="7">
        <v>5796379</v>
      </c>
      <c r="X89" s="8">
        <v>6</v>
      </c>
      <c r="Y89" s="9">
        <v>1</v>
      </c>
      <c r="Z89" s="3"/>
    </row>
    <row r="90" spans="1:26" x14ac:dyDescent="0.25">
      <c r="A90" s="29" t="s">
        <v>48</v>
      </c>
      <c r="B90" s="30"/>
      <c r="C90" s="30"/>
      <c r="D90" s="30"/>
      <c r="E90" s="30"/>
      <c r="F90" s="31"/>
      <c r="G90" s="32">
        <v>0</v>
      </c>
      <c r="H90" s="31"/>
      <c r="I90" s="48"/>
      <c r="J90" s="31" t="s">
        <v>98</v>
      </c>
      <c r="K90" s="32">
        <v>2878750</v>
      </c>
      <c r="L90" s="32">
        <v>0</v>
      </c>
      <c r="M90" s="31"/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0">
        <v>0</v>
      </c>
      <c r="T90" s="33">
        <v>0</v>
      </c>
      <c r="U90" s="33">
        <v>0</v>
      </c>
      <c r="V90" s="33">
        <v>0</v>
      </c>
      <c r="W90" s="7">
        <v>5796379</v>
      </c>
      <c r="X90" s="8">
        <v>6</v>
      </c>
      <c r="Y90" s="9">
        <v>1</v>
      </c>
      <c r="Z90" s="3"/>
    </row>
    <row r="91" spans="1:26" x14ac:dyDescent="0.25">
      <c r="A91" s="29" t="s">
        <v>48</v>
      </c>
      <c r="B91" s="30"/>
      <c r="C91" s="30"/>
      <c r="D91" s="30"/>
      <c r="E91" s="30"/>
      <c r="F91" s="31"/>
      <c r="G91" s="32">
        <v>0</v>
      </c>
      <c r="H91" s="31"/>
      <c r="I91" s="49"/>
      <c r="J91" s="31" t="s">
        <v>99</v>
      </c>
      <c r="K91" s="32">
        <v>2878750</v>
      </c>
      <c r="L91" s="32">
        <v>0</v>
      </c>
      <c r="M91" s="31"/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0">
        <v>0</v>
      </c>
      <c r="T91" s="33">
        <v>0</v>
      </c>
      <c r="U91" s="33">
        <v>0</v>
      </c>
      <c r="V91" s="33">
        <v>0</v>
      </c>
      <c r="W91" s="7">
        <v>5796379</v>
      </c>
      <c r="X91" s="8">
        <v>6</v>
      </c>
      <c r="Y91" s="9">
        <v>1</v>
      </c>
      <c r="Z91" s="3"/>
    </row>
    <row r="92" spans="1:26" x14ac:dyDescent="0.25">
      <c r="A92" s="22" t="s">
        <v>100</v>
      </c>
      <c r="B92" s="23">
        <v>25000</v>
      </c>
      <c r="C92" s="23">
        <v>0</v>
      </c>
      <c r="D92" s="23">
        <v>0</v>
      </c>
      <c r="E92" s="23">
        <v>0</v>
      </c>
      <c r="F92" s="24"/>
      <c r="G92" s="23">
        <v>0</v>
      </c>
      <c r="H92" s="24"/>
      <c r="I92" s="24"/>
      <c r="J92" s="25"/>
      <c r="K92" s="23">
        <f ca="1">SUMIF(INDIRECT("R[1]C24",FALSE):INDIRECT("R65000C24",FALSE),7,INDIRECT("R[1]C[0]",FALSE):INDIRECT("R65000C[0]",FALSE))</f>
        <v>0</v>
      </c>
      <c r="L92" s="24">
        <v>0</v>
      </c>
      <c r="M92" s="24"/>
      <c r="N92" s="23">
        <v>25000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4"/>
      <c r="X92" s="5"/>
      <c r="Y92" s="5"/>
      <c r="Z92" s="5"/>
    </row>
    <row r="93" spans="1:26" ht="23.25" x14ac:dyDescent="0.25">
      <c r="A93" s="34" t="s">
        <v>101</v>
      </c>
      <c r="B93" s="23">
        <v>25000</v>
      </c>
      <c r="C93" s="23">
        <v>0</v>
      </c>
      <c r="D93" s="23">
        <v>0</v>
      </c>
      <c r="E93" s="23">
        <v>0</v>
      </c>
      <c r="F93" s="35"/>
      <c r="G93" s="23">
        <v>0</v>
      </c>
      <c r="H93" s="35"/>
      <c r="I93" s="35"/>
      <c r="J93" s="36"/>
      <c r="K93" s="23">
        <f ca="1">SUMIF(INDIRECT("R[1]C24",FALSE):INDIRECT("R65000C24",FALSE),8,INDIRECT("R[1]C[0]",FALSE):INDIRECT("R65000C[0]",FALSE))</f>
        <v>25000</v>
      </c>
      <c r="L93" s="24">
        <v>0</v>
      </c>
      <c r="M93" s="35"/>
      <c r="N93" s="23">
        <v>25000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4"/>
      <c r="X93" s="3"/>
      <c r="Y93" s="3"/>
      <c r="Z93" s="3"/>
    </row>
    <row r="94" spans="1:26" ht="64.5" customHeight="1" x14ac:dyDescent="0.25">
      <c r="A94" s="26" t="s">
        <v>102</v>
      </c>
      <c r="B94" s="27">
        <v>25000</v>
      </c>
      <c r="C94" s="27">
        <v>0</v>
      </c>
      <c r="D94" s="27">
        <v>0</v>
      </c>
      <c r="E94" s="27">
        <v>0</v>
      </c>
      <c r="F94" s="28"/>
      <c r="G94" s="27">
        <v>0</v>
      </c>
      <c r="H94" s="26"/>
      <c r="I94" s="47" t="s">
        <v>103</v>
      </c>
      <c r="J94" s="28"/>
      <c r="K94" s="27">
        <f ca="1">SUMIF(INDIRECT("R[1]C23",FALSE):INDIRECT("R65000C23",FALSE),5039472,INDIRECT("R[1]C[0]",FALSE):INDIRECT("R65000C[0]",FALSE))</f>
        <v>25000</v>
      </c>
      <c r="L94" s="27">
        <v>0</v>
      </c>
      <c r="M94" s="28"/>
      <c r="N94" s="27">
        <v>25000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6"/>
      <c r="X94" s="3"/>
      <c r="Y94" s="3"/>
      <c r="Z94" s="3"/>
    </row>
    <row r="95" spans="1:26" x14ac:dyDescent="0.25">
      <c r="A95" s="29"/>
      <c r="B95" s="30"/>
      <c r="C95" s="30"/>
      <c r="D95" s="30"/>
      <c r="E95" s="30"/>
      <c r="F95" s="31"/>
      <c r="G95" s="32">
        <v>0</v>
      </c>
      <c r="H95" s="31"/>
      <c r="I95" s="48"/>
      <c r="J95" s="31"/>
      <c r="K95" s="32">
        <v>0</v>
      </c>
      <c r="L95" s="32">
        <v>0</v>
      </c>
      <c r="M95" s="31" t="s">
        <v>104</v>
      </c>
      <c r="N95" s="32" t="s">
        <v>107</v>
      </c>
      <c r="O95" s="32">
        <v>0</v>
      </c>
      <c r="P95" s="32">
        <v>0</v>
      </c>
      <c r="Q95" s="32">
        <v>0</v>
      </c>
      <c r="R95" s="32">
        <v>0</v>
      </c>
      <c r="S95" s="30">
        <v>0</v>
      </c>
      <c r="T95" s="33">
        <v>0</v>
      </c>
      <c r="U95" s="33">
        <v>0</v>
      </c>
      <c r="V95" s="33">
        <v>0</v>
      </c>
      <c r="W95" s="7">
        <v>5039472</v>
      </c>
      <c r="X95" s="8">
        <v>8</v>
      </c>
      <c r="Y95" s="9">
        <v>1</v>
      </c>
      <c r="Z95" s="3"/>
    </row>
    <row r="96" spans="1:26" x14ac:dyDescent="0.25">
      <c r="A96" s="29" t="s">
        <v>48</v>
      </c>
      <c r="B96" s="30"/>
      <c r="C96" s="30"/>
      <c r="D96" s="30"/>
      <c r="E96" s="30"/>
      <c r="F96" s="31"/>
      <c r="G96" s="32">
        <v>0</v>
      </c>
      <c r="H96" s="31"/>
      <c r="I96" s="49"/>
      <c r="J96" s="31" t="s">
        <v>105</v>
      </c>
      <c r="K96" s="32">
        <v>25000</v>
      </c>
      <c r="L96" s="32">
        <v>0</v>
      </c>
      <c r="M96" s="31"/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0">
        <v>0</v>
      </c>
      <c r="T96" s="33">
        <v>0</v>
      </c>
      <c r="U96" s="33">
        <v>0</v>
      </c>
      <c r="V96" s="33">
        <v>0</v>
      </c>
      <c r="W96" s="7">
        <v>5039472</v>
      </c>
      <c r="X96" s="8">
        <v>8</v>
      </c>
      <c r="Y96" s="9">
        <v>1</v>
      </c>
      <c r="Z96" s="3"/>
    </row>
    <row r="97" spans="1:26" ht="23.25" x14ac:dyDescent="0.25">
      <c r="A97" s="34" t="s">
        <v>106</v>
      </c>
      <c r="B97" s="23">
        <v>0</v>
      </c>
      <c r="C97" s="23">
        <v>0</v>
      </c>
      <c r="D97" s="23">
        <v>0</v>
      </c>
      <c r="E97" s="23">
        <v>0</v>
      </c>
      <c r="F97" s="35"/>
      <c r="G97" s="23">
        <v>0</v>
      </c>
      <c r="H97" s="35"/>
      <c r="I97" s="35"/>
      <c r="J97" s="36"/>
      <c r="K97" s="23">
        <f ca="1">SUMIF(INDIRECT("R[1]C24",FALSE):INDIRECT("R65000C24",FALSE),9,INDIRECT("R[1]C[0]",FALSE):INDIRECT("R65000C[0]",FALSE))</f>
        <v>0</v>
      </c>
      <c r="L97" s="24">
        <v>0</v>
      </c>
      <c r="M97" s="35"/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4"/>
      <c r="X97" s="3"/>
      <c r="Y97" s="3"/>
      <c r="Z97" s="3"/>
    </row>
    <row r="98" spans="1:26" ht="12" customHeight="1" x14ac:dyDescent="0.25">
      <c r="A98" s="37"/>
      <c r="B98" s="38"/>
      <c r="C98" s="38"/>
      <c r="D98" s="38"/>
      <c r="E98" s="38"/>
      <c r="F98" s="38"/>
      <c r="G98" s="38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2"/>
      <c r="X98" s="3"/>
      <c r="Y98" s="3"/>
      <c r="Z98" s="3"/>
    </row>
    <row r="99" spans="1:26" ht="15.6" hidden="1" customHeight="1" x14ac:dyDescent="0.25">
      <c r="A99" s="11"/>
      <c r="B99" s="40"/>
      <c r="C99" s="40"/>
      <c r="D99" s="40"/>
      <c r="E99" s="40"/>
      <c r="F99" s="40"/>
      <c r="G99" s="40"/>
      <c r="H99" s="41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2"/>
      <c r="X99" s="3"/>
      <c r="Y99" s="3"/>
      <c r="Z99" s="3"/>
    </row>
  </sheetData>
  <mergeCells count="69">
    <mergeCell ref="M13:P13"/>
    <mergeCell ref="A13:H13"/>
    <mergeCell ref="I13:L13"/>
    <mergeCell ref="M14:P14"/>
    <mergeCell ref="I14:L14"/>
    <mergeCell ref="A14:H14"/>
    <mergeCell ref="U21:V21"/>
    <mergeCell ref="A15:H15"/>
    <mergeCell ref="M15:P15"/>
    <mergeCell ref="M16:P16"/>
    <mergeCell ref="I16:L16"/>
    <mergeCell ref="A16:H16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F22:G23"/>
    <mergeCell ref="H22:H24"/>
    <mergeCell ref="M22:R22"/>
    <mergeCell ref="L22:L24"/>
    <mergeCell ref="S22:V22"/>
    <mergeCell ref="S23:T23"/>
    <mergeCell ref="U23:V23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A11:H11"/>
    <mergeCell ref="I11:L11"/>
    <mergeCell ref="M11:P11"/>
    <mergeCell ref="I87:I91"/>
    <mergeCell ref="I94:I96"/>
    <mergeCell ref="I46:I52"/>
    <mergeCell ref="I53:I58"/>
    <mergeCell ref="I59:I64"/>
    <mergeCell ref="I65:I67"/>
    <mergeCell ref="I68:I74"/>
    <mergeCell ref="M12:P12"/>
    <mergeCell ref="A12:H12"/>
    <mergeCell ref="I12:L12"/>
    <mergeCell ref="I75:I80"/>
    <mergeCell ref="I81:I86"/>
    <mergeCell ref="N23:R23"/>
    <mergeCell ref="I15:L15"/>
    <mergeCell ref="I29:I36"/>
    <mergeCell ref="I39:I45"/>
    <mergeCell ref="A19:H19"/>
    <mergeCell ref="M19:P19"/>
    <mergeCell ref="I19:L19"/>
    <mergeCell ref="J22:K23"/>
    <mergeCell ref="A22:A24"/>
    <mergeCell ref="I22:I24"/>
    <mergeCell ref="B22:E22"/>
  </mergeCells>
  <pageMargins left="0.19685039370078741" right="0" top="0.98425196850393704" bottom="0" header="0.23622047244094491" footer="0.19685039370078741"/>
  <pageSetup paperSize="9" scale="55" fitToHeight="3" orientation="landscape" r:id="rId1"/>
  <headerFooter>
    <oddHeader>&amp;R&amp;D  &amp;T</oddHeader>
    <evenHeader>&amp;R&amp;D  &amp;T</evenHeader>
  </headerFooter>
  <rowBreaks count="1" manualBreakCount="1">
    <brk id="48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2.2022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EA5D733-029F-4DDA-A571-96ABF5E39D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ZAMNACH\Администратор</dc:creator>
  <cp:lastModifiedBy>RePack by Diakov</cp:lastModifiedBy>
  <cp:lastPrinted>2023-02-20T05:56:02Z</cp:lastPrinted>
  <dcterms:created xsi:type="dcterms:W3CDTF">2023-01-09T11:32:31Z</dcterms:created>
  <dcterms:modified xsi:type="dcterms:W3CDTF">2023-02-20T05:56:42Z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уточенный(3).xlsx</vt:lpwstr>
  </property>
  <property fmtid="{D5CDD505-2E9C-101B-9397-08002B2CF9AE}" pid="4" name="Версия клиента">
    <vt:lpwstr>22.1.36.12220 (.NET 4.7.2)</vt:lpwstr>
  </property>
  <property fmtid="{D5CDD505-2E9C-101B-9397-08002B2CF9AE}" pid="5" name="Версия базы">
    <vt:lpwstr>22.1.1542.1498372316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web_28012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используется</vt:lpwstr>
  </property>
</Properties>
</file>