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8" activeTab="0"/>
  </bookViews>
  <sheets>
    <sheet name="2024" sheetId="1" r:id="rId1"/>
    <sheet name="2025" sheetId="2" r:id="rId2"/>
    <sheet name="2026" sheetId="3" r:id="rId3"/>
    <sheet name="Лист1" sheetId="4" r:id="rId4"/>
  </sheets>
  <definedNames>
    <definedName name="_xlnm.Print_Titles" localSheetId="0">'2024'!$8:$10</definedName>
    <definedName name="_xlnm.Print_Titles" localSheetId="1">'2025'!$3:$5</definedName>
    <definedName name="_xlnm.Print_Titles" localSheetId="2">'2026'!$3:$5</definedName>
    <definedName name="_xlnm.Print_Area" localSheetId="1">'2025'!$A$1:$M$28</definedName>
  </definedNames>
  <calcPr fullCalcOnLoad="1"/>
</workbook>
</file>

<file path=xl/sharedStrings.xml><?xml version="1.0" encoding="utf-8"?>
<sst xmlns="http://schemas.openxmlformats.org/spreadsheetml/2006/main" count="484" uniqueCount="157">
  <si>
    <t>Наименование объектов</t>
  </si>
  <si>
    <t>Глава</t>
  </si>
  <si>
    <t>Раздел, подраздел</t>
  </si>
  <si>
    <t>Целевая статья</t>
  </si>
  <si>
    <t>Вид расхода</t>
  </si>
  <si>
    <t>0502</t>
  </si>
  <si>
    <t>Всего  по инвестициям</t>
  </si>
  <si>
    <t>(тыс.руб.)</t>
  </si>
  <si>
    <t>№ п/п</t>
  </si>
  <si>
    <t>4</t>
  </si>
  <si>
    <t>Коммунальное хозяйство</t>
  </si>
  <si>
    <t>областной бюджет</t>
  </si>
  <si>
    <t>Всего</t>
  </si>
  <si>
    <t>федеральный бюджет</t>
  </si>
  <si>
    <t>администрация района</t>
  </si>
  <si>
    <t>к решению Совета народных депутатов</t>
  </si>
  <si>
    <t>Наименование муниципального образования</t>
  </si>
  <si>
    <t>районный бюджет</t>
  </si>
  <si>
    <t>Вязниковский район</t>
  </si>
  <si>
    <t>Социальное обеспечение населения</t>
  </si>
  <si>
    <t>000</t>
  </si>
  <si>
    <t>Главный распорядитель средств</t>
  </si>
  <si>
    <t>1.1</t>
  </si>
  <si>
    <t>2.1</t>
  </si>
  <si>
    <t>001</t>
  </si>
  <si>
    <t>Другие вопросы в области национальной экономики</t>
  </si>
  <si>
    <t xml:space="preserve"> Вязниковского района</t>
  </si>
  <si>
    <t xml:space="preserve"> - на предоставление молодым семьям социальных выплат на приобретение жилья</t>
  </si>
  <si>
    <t>006</t>
  </si>
  <si>
    <t>1004</t>
  </si>
  <si>
    <t>управление образования</t>
  </si>
  <si>
    <t>300</t>
  </si>
  <si>
    <t>Итого по социальному обеспечению населения</t>
  </si>
  <si>
    <t>1000</t>
  </si>
  <si>
    <t>400</t>
  </si>
  <si>
    <t xml:space="preserve">переданные полномочия </t>
  </si>
  <si>
    <t>4.1</t>
  </si>
  <si>
    <t>0000000000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</si>
  <si>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</si>
  <si>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 xml:space="preserve"> - на предоставление молодым семьям дополнительных социальных выплат при рождении (усыновлении) одного ребенка</t>
  </si>
  <si>
    <t>3.1</t>
  </si>
  <si>
    <t>3</t>
  </si>
  <si>
    <t>6</t>
  </si>
  <si>
    <t>7</t>
  </si>
  <si>
    <t>0200000000</t>
  </si>
  <si>
    <t>Общее образование</t>
  </si>
  <si>
    <t>0702</t>
  </si>
  <si>
    <t>4200271120      42002S1120</t>
  </si>
  <si>
    <t>4200000000</t>
  </si>
  <si>
    <t>4200471420  42004R0820</t>
  </si>
  <si>
    <t>6.1</t>
  </si>
  <si>
    <t>45000L4970</t>
  </si>
  <si>
    <t>4500000000</t>
  </si>
  <si>
    <t>0801</t>
  </si>
  <si>
    <t>0800000000</t>
  </si>
  <si>
    <t>2</t>
  </si>
  <si>
    <t>4500086000</t>
  </si>
  <si>
    <t>Культура</t>
  </si>
  <si>
    <t xml:space="preserve"> </t>
  </si>
  <si>
    <t>Расходы на реализацию инвестиционных программ  по районному бюджету Вязниковского района на  2024 год</t>
  </si>
  <si>
    <t>план на  2024 год</t>
  </si>
  <si>
    <t>0200040030</t>
  </si>
  <si>
    <t>Муниципальная программа "Чистая вода Вязниковского района"</t>
  </si>
  <si>
    <t>Муниципальная программа "Развитие и модернизация материально-технической базы учреждений культуры Вязниковского района"</t>
  </si>
  <si>
    <t>Муниципальная программа "Обеспечение жильем молодых семей Вязниковского района"</t>
  </si>
  <si>
    <t>Муниципальная программа"Развитие образования в Вязниковском районе"</t>
  </si>
  <si>
    <t>Муниципальная программа"Обеспечение жильем молодых семей Вязниковского района"</t>
  </si>
  <si>
    <t xml:space="preserve">Муниципальная программа "Чистая вода Вязниковского района" </t>
  </si>
  <si>
    <t>812</t>
  </si>
  <si>
    <t>управление строительства и архитектуры администрация района</t>
  </si>
  <si>
    <t>Расходы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иая 2008 года № 714 "Об орбеспечении жильем ветеранов Великой отечественной войны 1941-1945 годов" за счет федерального бюджета</t>
  </si>
  <si>
    <t>Расходы на реализацию инвестиционных программ  по районному бюджету Вязниковского района на  2025 год</t>
  </si>
  <si>
    <t>план на  2025 год</t>
  </si>
  <si>
    <t>Строительство водопровода "Троицкое Татарово - Слободка - Новоселка - Ставрово - Станки - Сингерь - Большие Липки - Чудиново - Быковка -  г. Вязники"</t>
  </si>
  <si>
    <t>Муниципальная программа  "Обеспечение территорий документацией для осуществления градостроительной деятельности Вязниковского района"</t>
  </si>
  <si>
    <t>0412</t>
  </si>
  <si>
    <t>46000S0080  4600070080</t>
  </si>
  <si>
    <t>200</t>
  </si>
  <si>
    <t>4600000000</t>
  </si>
  <si>
    <t>Муниципальная программа  "Обеспечение жильем многодетных семей Вязниковского района", в том числе:</t>
  </si>
  <si>
    <t>1003</t>
  </si>
  <si>
    <t xml:space="preserve"> - предоставление многодетным семьям социальных выплат на строительство реконструкцию индивидуального жилого дома по муниципальному образованию город Вязники</t>
  </si>
  <si>
    <t>4300МS0810  4300070810</t>
  </si>
  <si>
    <t>5.1</t>
  </si>
  <si>
    <t>4.2</t>
  </si>
  <si>
    <t>5</t>
  </si>
  <si>
    <t>0200071580  02000S1580</t>
  </si>
  <si>
    <t>Расходы 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бюджетов, в рамках подпрограммы "Создание условий для обеспечения доступным и комфортным жильем отдельных категорий граждан Вязниковского района, установленных законодательством" за счет иных межбюджетных трансфертов из областного бюджета</t>
  </si>
  <si>
    <t>4400071860</t>
  </si>
  <si>
    <t>Муниципальная программа "Создание условий для обеспечения доступным и комфортным жильем отдельных категорий граждан Вязниковского района, установленных законодательством"</t>
  </si>
  <si>
    <t>Муниципальная программа "Обеспечение жильем многодетных семей Вязниковского района"</t>
  </si>
  <si>
    <t>4200240900</t>
  </si>
  <si>
    <t>4600ГS0080  4600070080</t>
  </si>
  <si>
    <t>7.1</t>
  </si>
  <si>
    <t>6.2</t>
  </si>
  <si>
    <t>8</t>
  </si>
  <si>
    <t>1.2</t>
  </si>
  <si>
    <t>1.3</t>
  </si>
  <si>
    <t>1.4</t>
  </si>
  <si>
    <t>1.5</t>
  </si>
  <si>
    <t xml:space="preserve"> -расходы на бюджетные инвестиции по программе  "Развитие образования в Вязниковском районе", основное мероприятие "Обеспечение доступности и качества общего образования, том числе онлайн образования" на строительство общеобразовательной школы на 500 мест по адресу: Владимирская область, г.Вязники, ул.Владимирская</t>
  </si>
  <si>
    <t xml:space="preserve"> - строительство центра культурного развития по адресу ул.Мичуринская, г.Вязники, земельный участок  33:21:020311:1132</t>
  </si>
  <si>
    <t>020004Г030</t>
  </si>
  <si>
    <t>Выполнение работ по подготовке графического и текстогово описания местоположения границ отдельных населенных пунктов и границ территориальных зон муниципального образования поселок Мстера Вязниковского района в координатах характерных точек и внесении сведений о них в Единый государственный реестр недвижимости</t>
  </si>
  <si>
    <t>Выполнение работ по подготовке графического и текстогово описания местоположения границ отдельных населенных пунктов и границ территориальных зон муниципального образования поселок Никологоры Вязниковского района в координатах характерных точек и внесении сведений о них в Единый государственный реестр недвижимости</t>
  </si>
  <si>
    <t>4600HS0080  4600070080</t>
  </si>
  <si>
    <t>4600MS0080  4600070080</t>
  </si>
  <si>
    <t>Разработка проекта "Внесение изменений в Правила землепользования и застройки (с координатным описанием границ территориальных зон) муниципального образования город Вязники и внесение сведений о границах территориальных зон в Единый государственный реестр недвижимости"</t>
  </si>
  <si>
    <t>1.6</t>
  </si>
  <si>
    <t>Выполнение работ по подготовке графического и текстогово описания местоположения границ отдельных населенных пунктов и границ территориальных зон муниципального образования Паустовское Вязниковского района в координатах характерных точек и внесении сведений о них в Единый государственный реестр недвижимости</t>
  </si>
  <si>
    <t>Выполнение работ по подготовке графического и текстогово описания местоположения границ отдельных населенных пунктов и границ территориальных зон муниципального образования Степанцевское Вязниковского района в координатах характерных точек и внесении сведений о них в Единый государственный реестр недвижимости</t>
  </si>
  <si>
    <t>1.1.</t>
  </si>
  <si>
    <t>1.2.</t>
  </si>
  <si>
    <t>Разработка проекта документа "Внесение изменений в Генеральный план муниципального образования город Вязники"</t>
  </si>
  <si>
    <t>Выполнение работ по подготовке графического и текстогово описания местоположения границ отдельных населенных пунктов и границ территориальных зон муниципального образования Октябрьское Вязниковского района в координатах характерных точек и внесении сведений о них в Единый государственный реестр недвижимости</t>
  </si>
  <si>
    <t xml:space="preserve"> - разработка проекта планировки и проекта межевания территории, постановке на учет земельных участков, инженерным изысканиям, разработке проектно-сметной документации, прохождению государственной экспертизы и прохождению проверки достоверности сметной стоимости по объекту "Строительство очистных сооружений в деревне Пески Вязниковского района Владимирской области"</t>
  </si>
  <si>
    <t xml:space="preserve"> - разработка проектно-сметной документации на сторительство очистных слооружений в деревне Серково Вязниковского района</t>
  </si>
  <si>
    <t xml:space="preserve"> - строительный контроль при строительстве объекта "Строительство комплекса очистных сооружений для очистки хозяйственно-бытового стока. Владимирская область, поселок Лукново, улица Фабричная. Вязниковского района</t>
  </si>
  <si>
    <t>080004Г060</t>
  </si>
  <si>
    <t>0200071580   02000S1580</t>
  </si>
  <si>
    <t>- строительный контроль на строительство водопровода "Троицкое Татарово - Слободка - Новоселка - Ставрово - Станки - Сингерь - Большие Липки - Чудиново - Быковка -  г. Вязники"</t>
  </si>
  <si>
    <t>2.2</t>
  </si>
  <si>
    <t>2.3</t>
  </si>
  <si>
    <t>2.4</t>
  </si>
  <si>
    <t xml:space="preserve"> - строительный контроль при строительстве центра культурного развития по адресу ул.Мичуринская, г.Вязники, земельный участок  33:21:020311:1132</t>
  </si>
  <si>
    <t xml:space="preserve"> - в том числе, предоставление многодетным семьям социальных выплат на строительство реконструкцию индивидуального жилого дома в городе Вязники</t>
  </si>
  <si>
    <t>4300ГS0810  4300070810</t>
  </si>
  <si>
    <t>4300ПS0810  4300070810</t>
  </si>
  <si>
    <t xml:space="preserve"> - в том числе, предоставление многодетным семьям социальных выплат на строительство реконструкцию индивидуального жилого дома в поселке Мстера</t>
  </si>
  <si>
    <t xml:space="preserve"> - в том числе, предоставление многодетным семьям социальных выплат на строительство реконструкцию индивидуального жилого дома в Паустовском</t>
  </si>
  <si>
    <t>300,</t>
  </si>
  <si>
    <t xml:space="preserve"> - предоставление многодетным семьям социальных выплат на строительство реконструкцию индивидуального жилого дома по муниципальному образованию поселок Мстера</t>
  </si>
  <si>
    <t>план на  2026 год</t>
  </si>
  <si>
    <t>Расходы на реализацию инвестиционных программ  по районному бюджету Вязниковского района на  2026 год</t>
  </si>
  <si>
    <t>Приложение № 5</t>
  </si>
  <si>
    <t xml:space="preserve">080004Г060 </t>
  </si>
  <si>
    <t>080А155130</t>
  </si>
  <si>
    <t>080А1А513D</t>
  </si>
  <si>
    <t>Разработка проекта планировки территории и проекта межевания территории г.Вязники</t>
  </si>
  <si>
    <t>Разработка проекта "Внесение изменений в Правила землепользования и застройки (с координатным описанием границ территориальных зон) муниципального образования город Вязники"</t>
  </si>
  <si>
    <t>Разработка проекта "Внесение изменений в  Правила землепользования и застройки (с координатным описанием границ территориальных зон) муниципального образования поселок Никологоры Вязниковского района"</t>
  </si>
  <si>
    <t>Внесение изменений в Генеральный план и Правила землепользования и застройки муниципального образования Сарыевское Вязниковского района в части описания границ населенных пунктов и территориальных зон</t>
  </si>
  <si>
    <t>Внесение изменений в Генеральный план и Правила землепользования и застройки муниципального образования поселок Мстера Вязниковского района в части описания границ населенных пунктов и территориальных зон</t>
  </si>
  <si>
    <t>-  строительство объекта "Строительство комплекса очистных сооружений для очистки хозяйственно-бытового стока. Владимирская область, поселок Лукново, улица Фабричная. Вязниковского района</t>
  </si>
  <si>
    <t xml:space="preserve"> - авторский надзор по строительству сети канализации для квартала застройки в г.Вязники (напротив деревни Болымотиха)</t>
  </si>
  <si>
    <t>4800040050</t>
  </si>
  <si>
    <t>4800000000</t>
  </si>
  <si>
    <t>"Стимулирование развития жилищного строительства Вязниковского раойна"</t>
  </si>
  <si>
    <t>5.2</t>
  </si>
  <si>
    <t>6.3</t>
  </si>
  <si>
    <t>8.1</t>
  </si>
  <si>
    <t>8.2</t>
  </si>
  <si>
    <t>9</t>
  </si>
  <si>
    <t>Внесение изменений в Генеральный план муниципального образования Паустовское Вязниковского района  Владимирской области  в части разработки описания границы населенного пункта с.Сергиевы-Горки и исключения границы населенного пункта деревни Пригорево,подготовки документов, необходимых для внесения в Единый государственный реестр недвижимости изменений в сведения о границе населенного пункта с.Сергиевы-Горки, исключения из ЕГРН сведений о границе населенного пункта д.Пригорево (реестровый номер:33:08-4.436)</t>
  </si>
  <si>
    <t>420Е152392</t>
  </si>
  <si>
    <t>Модернизация инфраструктуры общего образования в отдельных субъектах Российской Федерации (Привязка экономически эффективной проектной документации повторного использования 930-ПРМ-ХМ от 19 декабря 2017 г.№603 по реестру Минстроя РФ "Строительство здания школы в р.п.Пильна Пильнинского района Нижегородской области"  для строительства общеобразовательной школы на 500 мести с открытой спортивно-игровой площадкой по адресу: Владимирская область, р-н Вязниковский, МО г.Вязники (городское поселение), г.Вязники, ул. Владимирская, дом 5)</t>
  </si>
  <si>
    <t xml:space="preserve">   от   25.06.2024      №  459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</si>
</sst>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 wrapText="1"/>
    </xf>
    <xf numFmtId="2" fontId="2" fillId="0" borderId="0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justify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110" zoomScaleNormal="110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3.8515625" style="24" customWidth="1"/>
    <col min="2" max="2" width="38.8515625" style="25" customWidth="1"/>
    <col min="3" max="3" width="5.28125" style="26" customWidth="1"/>
    <col min="4" max="4" width="7.00390625" style="26" customWidth="1"/>
    <col min="5" max="5" width="11.57421875" style="25" customWidth="1"/>
    <col min="6" max="6" width="6.7109375" style="25" customWidth="1"/>
    <col min="7" max="7" width="13.00390625" style="25" customWidth="1"/>
    <col min="8" max="8" width="11.28125" style="25" customWidth="1"/>
    <col min="9" max="9" width="9.8515625" style="25" customWidth="1"/>
    <col min="10" max="10" width="10.140625" style="25" customWidth="1"/>
    <col min="11" max="12" width="9.28125" style="25" customWidth="1"/>
    <col min="13" max="13" width="9.7109375" style="24" customWidth="1"/>
    <col min="14" max="16384" width="9.140625" style="25" customWidth="1"/>
  </cols>
  <sheetData>
    <row r="1" spans="6:13" ht="12.75">
      <c r="F1" s="24"/>
      <c r="G1" s="24"/>
      <c r="H1" s="24"/>
      <c r="I1" s="108" t="s">
        <v>134</v>
      </c>
      <c r="J1" s="108"/>
      <c r="K1" s="108"/>
      <c r="L1" s="108"/>
      <c r="M1" s="108"/>
    </row>
    <row r="2" spans="6:13" ht="12.75">
      <c r="F2" s="24"/>
      <c r="G2" s="24" t="s">
        <v>58</v>
      </c>
      <c r="H2" s="24"/>
      <c r="I2" s="108" t="s">
        <v>15</v>
      </c>
      <c r="J2" s="108"/>
      <c r="K2" s="108"/>
      <c r="L2" s="108"/>
      <c r="M2" s="108"/>
    </row>
    <row r="3" spans="6:13" ht="12.75">
      <c r="F3" s="24"/>
      <c r="G3" s="24"/>
      <c r="H3" s="24"/>
      <c r="I3" s="108" t="s">
        <v>26</v>
      </c>
      <c r="J3" s="108"/>
      <c r="K3" s="108"/>
      <c r="L3" s="108"/>
      <c r="M3" s="108"/>
    </row>
    <row r="4" spans="6:13" ht="12.75">
      <c r="F4" s="24"/>
      <c r="G4" s="24"/>
      <c r="H4" s="24"/>
      <c r="I4" s="108" t="s">
        <v>156</v>
      </c>
      <c r="J4" s="108"/>
      <c r="K4" s="108"/>
      <c r="L4" s="108"/>
      <c r="M4" s="108"/>
    </row>
    <row r="5" spans="6:13" ht="12.75">
      <c r="F5" s="24"/>
      <c r="G5" s="24"/>
      <c r="H5" s="24"/>
      <c r="I5" s="4"/>
      <c r="J5" s="4"/>
      <c r="K5" s="4"/>
      <c r="L5" s="4"/>
      <c r="M5" s="4"/>
    </row>
    <row r="6" spans="1:13" ht="23.25" customHeight="1">
      <c r="A6" s="109" t="s">
        <v>59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0:13" ht="12.75">
      <c r="J7" s="27"/>
      <c r="K7" s="27"/>
      <c r="L7" s="27"/>
      <c r="M7" s="28" t="s">
        <v>7</v>
      </c>
    </row>
    <row r="8" spans="1:13" ht="12.75" customHeight="1">
      <c r="A8" s="86" t="s">
        <v>8</v>
      </c>
      <c r="B8" s="111" t="s">
        <v>0</v>
      </c>
      <c r="C8" s="94" t="s">
        <v>1</v>
      </c>
      <c r="D8" s="110" t="s">
        <v>2</v>
      </c>
      <c r="E8" s="85" t="s">
        <v>3</v>
      </c>
      <c r="F8" s="85" t="s">
        <v>4</v>
      </c>
      <c r="G8" s="103" t="s">
        <v>21</v>
      </c>
      <c r="H8" s="103" t="s">
        <v>16</v>
      </c>
      <c r="I8" s="95" t="s">
        <v>60</v>
      </c>
      <c r="J8" s="95"/>
      <c r="K8" s="95"/>
      <c r="L8" s="95"/>
      <c r="M8" s="95"/>
    </row>
    <row r="9" spans="1:13" ht="28.5" customHeight="1">
      <c r="A9" s="86"/>
      <c r="B9" s="111"/>
      <c r="C9" s="94"/>
      <c r="D9" s="110"/>
      <c r="E9" s="85"/>
      <c r="F9" s="85"/>
      <c r="G9" s="103"/>
      <c r="H9" s="103"/>
      <c r="I9" s="35" t="s">
        <v>13</v>
      </c>
      <c r="J9" s="36" t="s">
        <v>11</v>
      </c>
      <c r="K9" s="36" t="s">
        <v>17</v>
      </c>
      <c r="L9" s="36" t="s">
        <v>35</v>
      </c>
      <c r="M9" s="52" t="s">
        <v>12</v>
      </c>
    </row>
    <row r="10" spans="1:13" s="37" customFormat="1" ht="11.25" customHeight="1">
      <c r="A10" s="34">
        <v>1</v>
      </c>
      <c r="B10" s="35">
        <v>2</v>
      </c>
      <c r="C10" s="29">
        <v>3</v>
      </c>
      <c r="D10" s="29" t="s">
        <v>9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6">
        <v>13</v>
      </c>
    </row>
    <row r="11" spans="1:13" s="5" customFormat="1" ht="17.25" customHeight="1">
      <c r="A11" s="104" t="s">
        <v>25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s="5" customFormat="1" ht="39" customHeight="1">
      <c r="A12" s="9">
        <v>1</v>
      </c>
      <c r="B12" s="38" t="s">
        <v>74</v>
      </c>
      <c r="C12" s="22"/>
      <c r="D12" s="22"/>
      <c r="E12" s="22"/>
      <c r="F12" s="22"/>
      <c r="G12" s="66"/>
      <c r="H12" s="66"/>
      <c r="I12" s="30"/>
      <c r="J12" s="73"/>
      <c r="K12" s="73"/>
      <c r="L12" s="73"/>
      <c r="M12" s="67"/>
    </row>
    <row r="13" spans="1:13" s="5" customFormat="1" ht="135" customHeight="1">
      <c r="A13" s="62" t="s">
        <v>22</v>
      </c>
      <c r="B13" s="75" t="s">
        <v>153</v>
      </c>
      <c r="C13" s="22" t="s">
        <v>68</v>
      </c>
      <c r="D13" s="22" t="s">
        <v>75</v>
      </c>
      <c r="E13" s="22" t="s">
        <v>76</v>
      </c>
      <c r="F13" s="22" t="s">
        <v>77</v>
      </c>
      <c r="G13" s="66"/>
      <c r="H13" s="66"/>
      <c r="I13" s="30"/>
      <c r="J13" s="73">
        <v>26.1</v>
      </c>
      <c r="K13" s="73">
        <v>3.9</v>
      </c>
      <c r="L13" s="73"/>
      <c r="M13" s="67">
        <f aca="true" t="shared" si="0" ref="M13:M18">I13+J13+K13+L13</f>
        <v>30</v>
      </c>
    </row>
    <row r="14" spans="1:13" s="5" customFormat="1" ht="55.5" customHeight="1">
      <c r="A14" s="62" t="s">
        <v>96</v>
      </c>
      <c r="B14" s="75" t="s">
        <v>141</v>
      </c>
      <c r="C14" s="22" t="s">
        <v>68</v>
      </c>
      <c r="D14" s="22" t="s">
        <v>75</v>
      </c>
      <c r="E14" s="22" t="s">
        <v>76</v>
      </c>
      <c r="F14" s="22" t="s">
        <v>77</v>
      </c>
      <c r="G14" s="66"/>
      <c r="H14" s="66"/>
      <c r="I14" s="30"/>
      <c r="J14" s="73">
        <v>76.7</v>
      </c>
      <c r="K14" s="73">
        <v>11.5</v>
      </c>
      <c r="L14" s="73"/>
      <c r="M14" s="67">
        <f t="shared" si="0"/>
        <v>88.2</v>
      </c>
    </row>
    <row r="15" spans="1:13" s="5" customFormat="1" ht="51" customHeight="1">
      <c r="A15" s="62" t="s">
        <v>97</v>
      </c>
      <c r="B15" s="75" t="s">
        <v>139</v>
      </c>
      <c r="C15" s="22" t="s">
        <v>68</v>
      </c>
      <c r="D15" s="22" t="s">
        <v>75</v>
      </c>
      <c r="E15" s="22" t="s">
        <v>92</v>
      </c>
      <c r="F15" s="22" t="s">
        <v>77</v>
      </c>
      <c r="G15" s="85" t="s">
        <v>69</v>
      </c>
      <c r="H15" s="85" t="s">
        <v>18</v>
      </c>
      <c r="I15" s="30"/>
      <c r="J15" s="73">
        <v>265</v>
      </c>
      <c r="K15" s="73"/>
      <c r="L15" s="73">
        <v>39.6</v>
      </c>
      <c r="M15" s="67">
        <f t="shared" si="0"/>
        <v>304.6</v>
      </c>
    </row>
    <row r="16" spans="1:13" s="5" customFormat="1" ht="33" customHeight="1">
      <c r="A16" s="62" t="s">
        <v>98</v>
      </c>
      <c r="B16" s="45" t="s">
        <v>138</v>
      </c>
      <c r="C16" s="22" t="s">
        <v>68</v>
      </c>
      <c r="D16" s="22" t="s">
        <v>75</v>
      </c>
      <c r="E16" s="22" t="s">
        <v>92</v>
      </c>
      <c r="F16" s="22" t="s">
        <v>77</v>
      </c>
      <c r="G16" s="85"/>
      <c r="H16" s="85"/>
      <c r="I16" s="30"/>
      <c r="J16" s="73">
        <v>423.7</v>
      </c>
      <c r="K16" s="73"/>
      <c r="L16" s="73">
        <v>71</v>
      </c>
      <c r="M16" s="67">
        <f t="shared" si="0"/>
        <v>494.7</v>
      </c>
    </row>
    <row r="17" spans="1:13" s="5" customFormat="1" ht="60.75" customHeight="1">
      <c r="A17" s="62" t="s">
        <v>99</v>
      </c>
      <c r="B17" s="75" t="s">
        <v>142</v>
      </c>
      <c r="C17" s="22" t="s">
        <v>68</v>
      </c>
      <c r="D17" s="22" t="s">
        <v>75</v>
      </c>
      <c r="E17" s="22" t="s">
        <v>106</v>
      </c>
      <c r="F17" s="22" t="s">
        <v>77</v>
      </c>
      <c r="G17" s="85"/>
      <c r="H17" s="85"/>
      <c r="I17" s="30"/>
      <c r="J17" s="73">
        <v>133.8</v>
      </c>
      <c r="K17" s="73"/>
      <c r="L17" s="73">
        <v>20</v>
      </c>
      <c r="M17" s="67">
        <f t="shared" si="0"/>
        <v>153.8</v>
      </c>
    </row>
    <row r="18" spans="1:13" s="5" customFormat="1" ht="58.5" customHeight="1">
      <c r="A18" s="62" t="s">
        <v>108</v>
      </c>
      <c r="B18" s="75" t="s">
        <v>140</v>
      </c>
      <c r="C18" s="22" t="s">
        <v>68</v>
      </c>
      <c r="D18" s="22" t="s">
        <v>75</v>
      </c>
      <c r="E18" s="22" t="s">
        <v>105</v>
      </c>
      <c r="F18" s="22" t="s">
        <v>77</v>
      </c>
      <c r="G18" s="30" t="s">
        <v>69</v>
      </c>
      <c r="H18" s="30" t="s">
        <v>18</v>
      </c>
      <c r="I18" s="30"/>
      <c r="J18" s="73">
        <v>174.7</v>
      </c>
      <c r="K18" s="73"/>
      <c r="L18" s="73">
        <v>30</v>
      </c>
      <c r="M18" s="67">
        <f t="shared" si="0"/>
        <v>204.7</v>
      </c>
    </row>
    <row r="19" spans="1:13" s="5" customFormat="1" ht="52.5" customHeight="1">
      <c r="A19" s="63"/>
      <c r="B19" s="11" t="s">
        <v>74</v>
      </c>
      <c r="C19" s="6" t="s">
        <v>68</v>
      </c>
      <c r="D19" s="6" t="s">
        <v>75</v>
      </c>
      <c r="E19" s="6" t="s">
        <v>78</v>
      </c>
      <c r="F19" s="6" t="s">
        <v>20</v>
      </c>
      <c r="G19" s="65"/>
      <c r="H19" s="65"/>
      <c r="I19" s="65"/>
      <c r="J19" s="74">
        <f>SUM(J13:J18)</f>
        <v>1100</v>
      </c>
      <c r="K19" s="74">
        <f>SUM(K13:K18)</f>
        <v>15.4</v>
      </c>
      <c r="L19" s="74">
        <f>SUM(L13:L18)</f>
        <v>160.6</v>
      </c>
      <c r="M19" s="74">
        <f>SUM(M13:M18)</f>
        <v>1276</v>
      </c>
    </row>
    <row r="20" spans="1:13" s="19" customFormat="1" ht="21" customHeight="1">
      <c r="A20" s="88" t="s">
        <v>10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s="48" customFormat="1" ht="33" customHeight="1">
      <c r="A21" s="13" t="s">
        <v>55</v>
      </c>
      <c r="B21" s="45" t="s">
        <v>62</v>
      </c>
      <c r="C21" s="13"/>
      <c r="D21" s="13"/>
      <c r="E21" s="22"/>
      <c r="F21" s="13"/>
      <c r="G21" s="54"/>
      <c r="H21" s="54"/>
      <c r="I21" s="67"/>
      <c r="J21" s="67"/>
      <c r="K21" s="67"/>
      <c r="L21" s="67"/>
      <c r="M21" s="67"/>
    </row>
    <row r="22" spans="1:13" s="48" customFormat="1" ht="92.25" customHeight="1">
      <c r="A22" s="13" t="s">
        <v>23</v>
      </c>
      <c r="B22" s="45" t="s">
        <v>115</v>
      </c>
      <c r="C22" s="13" t="s">
        <v>24</v>
      </c>
      <c r="D22" s="13" t="s">
        <v>5</v>
      </c>
      <c r="E22" s="22" t="s">
        <v>102</v>
      </c>
      <c r="F22" s="13" t="s">
        <v>34</v>
      </c>
      <c r="G22" s="85" t="s">
        <v>14</v>
      </c>
      <c r="H22" s="96" t="s">
        <v>18</v>
      </c>
      <c r="I22" s="67"/>
      <c r="J22" s="67"/>
      <c r="K22" s="67"/>
      <c r="L22" s="67">
        <v>1200</v>
      </c>
      <c r="M22" s="67">
        <f>SUM(I22:L22)</f>
        <v>1200</v>
      </c>
    </row>
    <row r="23" spans="1:13" s="48" customFormat="1" ht="60.75" customHeight="1">
      <c r="A23" s="13" t="s">
        <v>121</v>
      </c>
      <c r="B23" s="45" t="s">
        <v>117</v>
      </c>
      <c r="C23" s="13" t="s">
        <v>24</v>
      </c>
      <c r="D23" s="13" t="s">
        <v>5</v>
      </c>
      <c r="E23" s="22" t="s">
        <v>61</v>
      </c>
      <c r="F23" s="13" t="s">
        <v>34</v>
      </c>
      <c r="G23" s="85"/>
      <c r="H23" s="96"/>
      <c r="I23" s="67"/>
      <c r="J23" s="67"/>
      <c r="K23" s="67">
        <v>70</v>
      </c>
      <c r="L23" s="67"/>
      <c r="M23" s="67">
        <f>SUM(I23:L23)</f>
        <v>70</v>
      </c>
    </row>
    <row r="24" spans="1:13" s="48" customFormat="1" ht="49.5" customHeight="1">
      <c r="A24" s="13" t="s">
        <v>122</v>
      </c>
      <c r="B24" s="45" t="s">
        <v>143</v>
      </c>
      <c r="C24" s="13" t="s">
        <v>24</v>
      </c>
      <c r="D24" s="13" t="s">
        <v>5</v>
      </c>
      <c r="E24" s="22" t="s">
        <v>86</v>
      </c>
      <c r="F24" s="13" t="s">
        <v>34</v>
      </c>
      <c r="G24" s="85"/>
      <c r="H24" s="96"/>
      <c r="I24" s="67"/>
      <c r="J24" s="67"/>
      <c r="K24" s="67">
        <v>4800</v>
      </c>
      <c r="L24" s="67"/>
      <c r="M24" s="67">
        <f>SUM(I24:L24)</f>
        <v>4800</v>
      </c>
    </row>
    <row r="25" spans="1:13" s="48" customFormat="1" ht="39.75" customHeight="1">
      <c r="A25" s="13" t="s">
        <v>123</v>
      </c>
      <c r="B25" s="45" t="s">
        <v>116</v>
      </c>
      <c r="C25" s="13" t="s">
        <v>68</v>
      </c>
      <c r="D25" s="13" t="s">
        <v>5</v>
      </c>
      <c r="E25" s="22" t="s">
        <v>61</v>
      </c>
      <c r="F25" s="13" t="s">
        <v>34</v>
      </c>
      <c r="G25" s="82" t="s">
        <v>69</v>
      </c>
      <c r="H25" s="105" t="s">
        <v>18</v>
      </c>
      <c r="I25" s="67"/>
      <c r="J25" s="67"/>
      <c r="K25" s="67">
        <v>1459.2</v>
      </c>
      <c r="L25" s="67"/>
      <c r="M25" s="67">
        <f>SUM(I25:L25)</f>
        <v>1459.2</v>
      </c>
    </row>
    <row r="26" spans="1:13" s="48" customFormat="1" ht="33" customHeight="1">
      <c r="A26" s="13" t="s">
        <v>41</v>
      </c>
      <c r="B26" s="45" t="s">
        <v>147</v>
      </c>
      <c r="C26" s="13"/>
      <c r="D26" s="13"/>
      <c r="E26" s="22"/>
      <c r="F26" s="13"/>
      <c r="G26" s="83"/>
      <c r="H26" s="106"/>
      <c r="I26" s="67"/>
      <c r="J26" s="67"/>
      <c r="K26" s="67"/>
      <c r="L26" s="67"/>
      <c r="M26" s="67"/>
    </row>
    <row r="27" spans="1:13" s="48" customFormat="1" ht="43.5" customHeight="1">
      <c r="A27" s="13" t="s">
        <v>40</v>
      </c>
      <c r="B27" s="45" t="s">
        <v>144</v>
      </c>
      <c r="C27" s="13" t="s">
        <v>68</v>
      </c>
      <c r="D27" s="13" t="s">
        <v>5</v>
      </c>
      <c r="E27" s="22" t="s">
        <v>145</v>
      </c>
      <c r="F27" s="13" t="s">
        <v>34</v>
      </c>
      <c r="G27" s="84"/>
      <c r="H27" s="107"/>
      <c r="I27" s="67"/>
      <c r="J27" s="67"/>
      <c r="K27" s="67">
        <v>50.8</v>
      </c>
      <c r="L27" s="67"/>
      <c r="M27" s="67">
        <f>SUM(I27:L27)</f>
        <v>50.8</v>
      </c>
    </row>
    <row r="28" spans="1:13" s="48" customFormat="1" ht="32.25" customHeight="1">
      <c r="A28" s="13"/>
      <c r="B28" s="17" t="s">
        <v>62</v>
      </c>
      <c r="C28" s="18" t="s">
        <v>20</v>
      </c>
      <c r="D28" s="18" t="s">
        <v>5</v>
      </c>
      <c r="E28" s="6" t="s">
        <v>44</v>
      </c>
      <c r="F28" s="18" t="s">
        <v>20</v>
      </c>
      <c r="G28" s="16"/>
      <c r="H28" s="16"/>
      <c r="I28" s="72">
        <f>SUM(I22:I24)</f>
        <v>0</v>
      </c>
      <c r="J28" s="72">
        <f>SUM(J22:J24)</f>
        <v>0</v>
      </c>
      <c r="K28" s="72">
        <f>SUM(K22:K24)</f>
        <v>4870</v>
      </c>
      <c r="L28" s="72">
        <f>SUM(L22:L24)</f>
        <v>1200</v>
      </c>
      <c r="M28" s="72">
        <f>SUM(I28:L28)</f>
        <v>6070</v>
      </c>
    </row>
    <row r="29" spans="1:13" s="48" customFormat="1" ht="32.25" customHeight="1">
      <c r="A29" s="13"/>
      <c r="B29" s="17" t="s">
        <v>147</v>
      </c>
      <c r="C29" s="18" t="s">
        <v>20</v>
      </c>
      <c r="D29" s="18" t="s">
        <v>5</v>
      </c>
      <c r="E29" s="6" t="s">
        <v>146</v>
      </c>
      <c r="F29" s="18" t="s">
        <v>20</v>
      </c>
      <c r="G29" s="16"/>
      <c r="H29" s="16"/>
      <c r="I29" s="72"/>
      <c r="J29" s="72"/>
      <c r="K29" s="72">
        <f>SUM(K27)</f>
        <v>50.8</v>
      </c>
      <c r="L29" s="72"/>
      <c r="M29" s="72">
        <f>SUM(M27)</f>
        <v>50.8</v>
      </c>
    </row>
    <row r="30" spans="1:13" s="19" customFormat="1" ht="21.75" customHeight="1">
      <c r="A30" s="89" t="s">
        <v>45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s="19" customFormat="1" ht="30.75" customHeight="1">
      <c r="A31" s="12" t="s">
        <v>9</v>
      </c>
      <c r="B31" s="38" t="s">
        <v>65</v>
      </c>
      <c r="C31" s="12"/>
      <c r="D31" s="12"/>
      <c r="E31" s="12"/>
      <c r="F31" s="12"/>
      <c r="G31" s="97" t="s">
        <v>69</v>
      </c>
      <c r="H31" s="97" t="s">
        <v>18</v>
      </c>
      <c r="I31" s="42"/>
      <c r="J31" s="42"/>
      <c r="K31" s="42"/>
      <c r="L31" s="42"/>
      <c r="M31" s="42"/>
    </row>
    <row r="32" spans="1:13" s="19" customFormat="1" ht="22.5" customHeight="1">
      <c r="A32" s="92" t="s">
        <v>36</v>
      </c>
      <c r="B32" s="90" t="s">
        <v>100</v>
      </c>
      <c r="C32" s="92" t="s">
        <v>68</v>
      </c>
      <c r="D32" s="92" t="s">
        <v>46</v>
      </c>
      <c r="E32" s="12" t="s">
        <v>91</v>
      </c>
      <c r="F32" s="92" t="s">
        <v>34</v>
      </c>
      <c r="G32" s="98"/>
      <c r="H32" s="98"/>
      <c r="I32" s="70"/>
      <c r="J32" s="70"/>
      <c r="K32" s="69">
        <v>7945.4</v>
      </c>
      <c r="L32" s="70"/>
      <c r="M32" s="69">
        <f>SUM(I32:L32)</f>
        <v>7945.4</v>
      </c>
    </row>
    <row r="33" spans="1:13" s="19" customFormat="1" ht="60.75" customHeight="1">
      <c r="A33" s="93"/>
      <c r="B33" s="91"/>
      <c r="C33" s="93"/>
      <c r="D33" s="93"/>
      <c r="E33" s="13" t="s">
        <v>47</v>
      </c>
      <c r="F33" s="93"/>
      <c r="G33" s="98"/>
      <c r="H33" s="98"/>
      <c r="I33" s="69"/>
      <c r="J33" s="69">
        <v>82013.3</v>
      </c>
      <c r="K33" s="69">
        <v>4316.5</v>
      </c>
      <c r="L33" s="69"/>
      <c r="M33" s="69">
        <f>SUM(J33:L33)</f>
        <v>86329.8</v>
      </c>
    </row>
    <row r="34" spans="1:13" s="19" customFormat="1" ht="135" customHeight="1">
      <c r="A34" s="12" t="s">
        <v>84</v>
      </c>
      <c r="B34" s="79" t="s">
        <v>155</v>
      </c>
      <c r="C34" s="78" t="s">
        <v>68</v>
      </c>
      <c r="D34" s="78" t="s">
        <v>46</v>
      </c>
      <c r="E34" s="81" t="s">
        <v>154</v>
      </c>
      <c r="F34" s="78" t="s">
        <v>34</v>
      </c>
      <c r="G34" s="99"/>
      <c r="H34" s="99"/>
      <c r="I34" s="69">
        <v>122208.4</v>
      </c>
      <c r="J34" s="69">
        <v>2494.1</v>
      </c>
      <c r="K34" s="69">
        <v>1259.7</v>
      </c>
      <c r="L34" s="69"/>
      <c r="M34" s="69">
        <f>SUM(I34:K34)</f>
        <v>125962.2</v>
      </c>
    </row>
    <row r="35" spans="1:13" s="19" customFormat="1" ht="33" customHeight="1">
      <c r="A35" s="80"/>
      <c r="B35" s="11" t="s">
        <v>65</v>
      </c>
      <c r="C35" s="7" t="s">
        <v>20</v>
      </c>
      <c r="D35" s="7" t="s">
        <v>46</v>
      </c>
      <c r="E35" s="7" t="s">
        <v>48</v>
      </c>
      <c r="F35" s="7" t="s">
        <v>20</v>
      </c>
      <c r="G35" s="8"/>
      <c r="H35" s="8"/>
      <c r="I35" s="68">
        <f>SUM(I34)</f>
        <v>122208.4</v>
      </c>
      <c r="J35" s="68">
        <f>SUM(J32:J33)</f>
        <v>82013.3</v>
      </c>
      <c r="K35" s="68">
        <f>SUM(K32:K33)</f>
        <v>12261.9</v>
      </c>
      <c r="L35" s="68">
        <f>SUM(L32:L33)</f>
        <v>0</v>
      </c>
      <c r="M35" s="68">
        <f>SUM(I35:L35)</f>
        <v>216483.6</v>
      </c>
    </row>
    <row r="36" spans="1:13" s="19" customFormat="1" ht="20.25" customHeight="1">
      <c r="A36" s="87" t="s">
        <v>57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s="19" customFormat="1" ht="41.25" customHeight="1">
      <c r="A37" s="13" t="s">
        <v>85</v>
      </c>
      <c r="B37" s="45" t="s">
        <v>63</v>
      </c>
      <c r="C37" s="13"/>
      <c r="D37" s="13"/>
      <c r="E37" s="22"/>
      <c r="F37" s="13"/>
      <c r="G37" s="97" t="s">
        <v>69</v>
      </c>
      <c r="H37" s="100" t="s">
        <v>18</v>
      </c>
      <c r="I37" s="47"/>
      <c r="J37" s="47"/>
      <c r="K37" s="47"/>
      <c r="L37" s="47"/>
      <c r="M37" s="47"/>
    </row>
    <row r="38" spans="1:13" s="19" customFormat="1" ht="36.75" customHeight="1">
      <c r="A38" s="13" t="s">
        <v>83</v>
      </c>
      <c r="B38" s="45" t="s">
        <v>124</v>
      </c>
      <c r="C38" s="13" t="s">
        <v>68</v>
      </c>
      <c r="D38" s="13" t="s">
        <v>53</v>
      </c>
      <c r="E38" s="22" t="s">
        <v>118</v>
      </c>
      <c r="F38" s="13" t="s">
        <v>34</v>
      </c>
      <c r="G38" s="98"/>
      <c r="H38" s="101"/>
      <c r="I38" s="47"/>
      <c r="J38" s="47"/>
      <c r="K38" s="47"/>
      <c r="L38" s="47">
        <v>4141.2</v>
      </c>
      <c r="M38" s="67">
        <f>SUM(I38:L38)</f>
        <v>4141.2</v>
      </c>
    </row>
    <row r="39" spans="1:13" s="19" customFormat="1" ht="18.75" customHeight="1">
      <c r="A39" s="105" t="s">
        <v>148</v>
      </c>
      <c r="B39" s="112" t="s">
        <v>101</v>
      </c>
      <c r="C39" s="13" t="s">
        <v>68</v>
      </c>
      <c r="D39" s="13" t="s">
        <v>53</v>
      </c>
      <c r="E39" s="22" t="s">
        <v>135</v>
      </c>
      <c r="F39" s="13" t="s">
        <v>34</v>
      </c>
      <c r="G39" s="98"/>
      <c r="H39" s="101"/>
      <c r="I39" s="47"/>
      <c r="J39" s="47"/>
      <c r="K39" s="47"/>
      <c r="L39" s="47">
        <v>351.9</v>
      </c>
      <c r="M39" s="67">
        <f>SUM(I39:L39)</f>
        <v>351.9</v>
      </c>
    </row>
    <row r="40" spans="1:13" s="19" customFormat="1" ht="15.75" customHeight="1">
      <c r="A40" s="106"/>
      <c r="B40" s="113"/>
      <c r="C40" s="13" t="s">
        <v>68</v>
      </c>
      <c r="D40" s="13" t="s">
        <v>53</v>
      </c>
      <c r="E40" s="22" t="s">
        <v>136</v>
      </c>
      <c r="F40" s="13" t="s">
        <v>34</v>
      </c>
      <c r="G40" s="98"/>
      <c r="H40" s="101"/>
      <c r="I40" s="47"/>
      <c r="J40" s="47"/>
      <c r="K40" s="47"/>
      <c r="L40" s="67">
        <v>127725.6</v>
      </c>
      <c r="M40" s="67">
        <f>SUM(I40:L40)</f>
        <v>127725.6</v>
      </c>
    </row>
    <row r="41" spans="1:13" s="19" customFormat="1" ht="16.5" customHeight="1">
      <c r="A41" s="107"/>
      <c r="B41" s="114"/>
      <c r="C41" s="13" t="s">
        <v>68</v>
      </c>
      <c r="D41" s="13" t="s">
        <v>53</v>
      </c>
      <c r="E41" s="22" t="s">
        <v>137</v>
      </c>
      <c r="F41" s="13" t="s">
        <v>34</v>
      </c>
      <c r="G41" s="99"/>
      <c r="H41" s="102"/>
      <c r="I41" s="67"/>
      <c r="J41" s="67"/>
      <c r="K41" s="67"/>
      <c r="L41" s="67">
        <v>34574.4</v>
      </c>
      <c r="M41" s="67">
        <f>SUM(I41:L41)</f>
        <v>34574.4</v>
      </c>
    </row>
    <row r="42" spans="1:13" s="19" customFormat="1" ht="39.75" customHeight="1">
      <c r="A42" s="16"/>
      <c r="B42" s="17" t="s">
        <v>63</v>
      </c>
      <c r="C42" s="18" t="s">
        <v>20</v>
      </c>
      <c r="D42" s="18" t="s">
        <v>53</v>
      </c>
      <c r="E42" s="6" t="s">
        <v>54</v>
      </c>
      <c r="F42" s="18" t="s">
        <v>20</v>
      </c>
      <c r="G42" s="9"/>
      <c r="H42" s="16"/>
      <c r="I42" s="72">
        <f>SUM(I41)</f>
        <v>0</v>
      </c>
      <c r="J42" s="72">
        <f>SUM(J41)</f>
        <v>0</v>
      </c>
      <c r="K42" s="72">
        <f>SUM(K41)</f>
        <v>0</v>
      </c>
      <c r="L42" s="72">
        <f>SUM(L38:L41)</f>
        <v>166793.1</v>
      </c>
      <c r="M42" s="72">
        <f>SUM(M38:M41)</f>
        <v>166793.1</v>
      </c>
    </row>
    <row r="43" spans="1:13" s="14" customFormat="1" ht="30" customHeight="1">
      <c r="A43" s="87" t="s">
        <v>19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1:13" s="14" customFormat="1" ht="33" customHeight="1">
      <c r="A44" s="2">
        <v>6</v>
      </c>
      <c r="B44" s="39" t="s">
        <v>90</v>
      </c>
      <c r="C44" s="12" t="s">
        <v>24</v>
      </c>
      <c r="D44" s="12" t="s">
        <v>80</v>
      </c>
      <c r="E44" s="9">
        <v>4300000000</v>
      </c>
      <c r="F44" s="12" t="s">
        <v>31</v>
      </c>
      <c r="G44" s="41"/>
      <c r="H44" s="41"/>
      <c r="I44" s="70"/>
      <c r="J44" s="70"/>
      <c r="K44" s="70"/>
      <c r="L44" s="70"/>
      <c r="M44" s="70"/>
    </row>
    <row r="45" spans="1:13" s="14" customFormat="1" ht="47.25" customHeight="1">
      <c r="A45" s="13" t="s">
        <v>50</v>
      </c>
      <c r="B45" s="39" t="s">
        <v>125</v>
      </c>
      <c r="C45" s="12" t="s">
        <v>24</v>
      </c>
      <c r="D45" s="12" t="s">
        <v>80</v>
      </c>
      <c r="E45" s="9" t="s">
        <v>126</v>
      </c>
      <c r="F45" s="12" t="s">
        <v>31</v>
      </c>
      <c r="G45" s="9" t="s">
        <v>14</v>
      </c>
      <c r="H45" s="9" t="s">
        <v>18</v>
      </c>
      <c r="I45" s="69"/>
      <c r="J45" s="69">
        <v>3545.3</v>
      </c>
      <c r="K45" s="69">
        <v>530</v>
      </c>
      <c r="L45" s="70"/>
      <c r="M45" s="69">
        <f>SUM(I45:L45)</f>
        <v>4075.3</v>
      </c>
    </row>
    <row r="46" spans="1:13" s="14" customFormat="1" ht="47.25" customHeight="1">
      <c r="A46" s="13" t="s">
        <v>94</v>
      </c>
      <c r="B46" s="39" t="s">
        <v>128</v>
      </c>
      <c r="C46" s="12" t="s">
        <v>24</v>
      </c>
      <c r="D46" s="12" t="s">
        <v>80</v>
      </c>
      <c r="E46" s="9" t="s">
        <v>82</v>
      </c>
      <c r="F46" s="12" t="s">
        <v>130</v>
      </c>
      <c r="G46" s="86" t="s">
        <v>14</v>
      </c>
      <c r="H46" s="86" t="s">
        <v>18</v>
      </c>
      <c r="I46" s="69"/>
      <c r="J46" s="69">
        <v>2482.8</v>
      </c>
      <c r="K46" s="69">
        <v>371</v>
      </c>
      <c r="L46" s="70"/>
      <c r="M46" s="69">
        <f>SUM(I46:L46)</f>
        <v>2853.8</v>
      </c>
    </row>
    <row r="47" spans="1:13" s="14" customFormat="1" ht="47.25" customHeight="1">
      <c r="A47" s="13" t="s">
        <v>149</v>
      </c>
      <c r="B47" s="39" t="s">
        <v>129</v>
      </c>
      <c r="C47" s="12" t="s">
        <v>24</v>
      </c>
      <c r="D47" s="12" t="s">
        <v>80</v>
      </c>
      <c r="E47" s="9" t="s">
        <v>127</v>
      </c>
      <c r="F47" s="12" t="s">
        <v>31</v>
      </c>
      <c r="G47" s="86"/>
      <c r="H47" s="86"/>
      <c r="I47" s="69"/>
      <c r="J47" s="69">
        <v>2482.8</v>
      </c>
      <c r="K47" s="69">
        <v>371</v>
      </c>
      <c r="L47" s="70"/>
      <c r="M47" s="69">
        <f>SUM(I47:L47)</f>
        <v>2853.8</v>
      </c>
    </row>
    <row r="48" spans="1:13" s="14" customFormat="1" ht="49.5" customHeight="1">
      <c r="A48" s="2">
        <v>7</v>
      </c>
      <c r="B48" s="39" t="s">
        <v>89</v>
      </c>
      <c r="C48" s="12" t="s">
        <v>24</v>
      </c>
      <c r="D48" s="12" t="s">
        <v>80</v>
      </c>
      <c r="E48" s="9">
        <v>4400000000</v>
      </c>
      <c r="F48" s="12" t="s">
        <v>20</v>
      </c>
      <c r="G48" s="8"/>
      <c r="H48" s="8"/>
      <c r="I48" s="70"/>
      <c r="J48" s="70"/>
      <c r="K48" s="70"/>
      <c r="L48" s="70"/>
      <c r="M48" s="69"/>
    </row>
    <row r="49" spans="1:13" s="14" customFormat="1" ht="0.75" customHeight="1" hidden="1">
      <c r="A49" s="13" t="s">
        <v>93</v>
      </c>
      <c r="B49" s="57" t="s">
        <v>70</v>
      </c>
      <c r="C49" s="12" t="s">
        <v>24</v>
      </c>
      <c r="D49" s="2">
        <v>1003</v>
      </c>
      <c r="E49" s="2">
        <v>4400051340</v>
      </c>
      <c r="F49" s="2">
        <v>300</v>
      </c>
      <c r="G49" s="85" t="s">
        <v>14</v>
      </c>
      <c r="H49" s="86" t="s">
        <v>18</v>
      </c>
      <c r="I49" s="69"/>
      <c r="J49" s="69"/>
      <c r="K49" s="69"/>
      <c r="L49" s="69"/>
      <c r="M49" s="69">
        <f>SUM(I49:L49)</f>
        <v>0</v>
      </c>
    </row>
    <row r="50" spans="1:13" s="14" customFormat="1" ht="129" customHeight="1">
      <c r="A50" s="13" t="s">
        <v>93</v>
      </c>
      <c r="B50" s="40" t="s">
        <v>87</v>
      </c>
      <c r="C50" s="12" t="s">
        <v>24</v>
      </c>
      <c r="D50" s="12" t="s">
        <v>80</v>
      </c>
      <c r="E50" s="12" t="s">
        <v>88</v>
      </c>
      <c r="F50" s="12" t="s">
        <v>31</v>
      </c>
      <c r="G50" s="85"/>
      <c r="H50" s="86"/>
      <c r="I50" s="69"/>
      <c r="J50" s="69">
        <v>1019</v>
      </c>
      <c r="K50" s="69"/>
      <c r="L50" s="69"/>
      <c r="M50" s="69">
        <f>SUM(I50:L50)</f>
        <v>1019</v>
      </c>
    </row>
    <row r="51" spans="1:13" s="46" customFormat="1" ht="30" customHeight="1">
      <c r="A51" s="13" t="s">
        <v>95</v>
      </c>
      <c r="B51" s="40" t="s">
        <v>64</v>
      </c>
      <c r="C51" s="12" t="s">
        <v>24</v>
      </c>
      <c r="D51" s="13">
        <v>1004</v>
      </c>
      <c r="E51" s="13">
        <v>4500000000</v>
      </c>
      <c r="F51" s="13">
        <v>300</v>
      </c>
      <c r="G51" s="66"/>
      <c r="H51" s="8"/>
      <c r="I51" s="71"/>
      <c r="J51" s="71"/>
      <c r="K51" s="71"/>
      <c r="L51" s="71"/>
      <c r="M51" s="71"/>
    </row>
    <row r="52" spans="1:13" ht="36" customHeight="1">
      <c r="A52" s="13" t="s">
        <v>150</v>
      </c>
      <c r="B52" s="39" t="s">
        <v>27</v>
      </c>
      <c r="C52" s="12" t="s">
        <v>24</v>
      </c>
      <c r="D52" s="12" t="s">
        <v>29</v>
      </c>
      <c r="E52" s="13" t="s">
        <v>51</v>
      </c>
      <c r="F52" s="12" t="s">
        <v>31</v>
      </c>
      <c r="G52" s="85" t="s">
        <v>14</v>
      </c>
      <c r="H52" s="86" t="s">
        <v>18</v>
      </c>
      <c r="I52" s="69">
        <v>1238.6</v>
      </c>
      <c r="J52" s="69">
        <v>2805.4</v>
      </c>
      <c r="K52" s="69">
        <v>1201.2</v>
      </c>
      <c r="L52" s="69"/>
      <c r="M52" s="69">
        <f>SUM(I52:K52)</f>
        <v>5245.2</v>
      </c>
    </row>
    <row r="53" spans="1:13" s="46" customFormat="1" ht="42" customHeight="1">
      <c r="A53" s="13" t="s">
        <v>151</v>
      </c>
      <c r="B53" s="39" t="s">
        <v>39</v>
      </c>
      <c r="C53" s="12" t="s">
        <v>24</v>
      </c>
      <c r="D53" s="12" t="s">
        <v>29</v>
      </c>
      <c r="E53" s="13" t="s">
        <v>56</v>
      </c>
      <c r="F53" s="12" t="s">
        <v>31</v>
      </c>
      <c r="G53" s="85"/>
      <c r="H53" s="86"/>
      <c r="I53" s="69"/>
      <c r="J53" s="69"/>
      <c r="K53" s="69">
        <v>166.2</v>
      </c>
      <c r="L53" s="69"/>
      <c r="M53" s="69">
        <f>SUM(K53)</f>
        <v>166.2</v>
      </c>
    </row>
    <row r="54" spans="1:13" s="46" customFormat="1" ht="51" customHeight="1">
      <c r="A54" s="13" t="s">
        <v>152</v>
      </c>
      <c r="B54" s="39" t="s">
        <v>38</v>
      </c>
      <c r="C54" s="12" t="s">
        <v>28</v>
      </c>
      <c r="D54" s="12" t="s">
        <v>29</v>
      </c>
      <c r="E54" s="9" t="s">
        <v>49</v>
      </c>
      <c r="F54" s="12" t="s">
        <v>34</v>
      </c>
      <c r="G54" s="9" t="s">
        <v>30</v>
      </c>
      <c r="H54" s="9" t="s">
        <v>18</v>
      </c>
      <c r="I54" s="69"/>
      <c r="J54" s="69">
        <v>19484.8</v>
      </c>
      <c r="K54" s="69"/>
      <c r="L54" s="69"/>
      <c r="M54" s="69">
        <f>SUM(I54:L54)</f>
        <v>19484.8</v>
      </c>
    </row>
    <row r="55" spans="1:13" ht="33" customHeight="1">
      <c r="A55" s="21"/>
      <c r="B55" s="10" t="s">
        <v>32</v>
      </c>
      <c r="C55" s="7" t="s">
        <v>20</v>
      </c>
      <c r="D55" s="7" t="s">
        <v>33</v>
      </c>
      <c r="E55" s="7" t="s">
        <v>37</v>
      </c>
      <c r="F55" s="7" t="s">
        <v>20</v>
      </c>
      <c r="G55" s="8"/>
      <c r="H55" s="8"/>
      <c r="I55" s="68">
        <f>SUM(I52:I54)</f>
        <v>1238.6</v>
      </c>
      <c r="J55" s="68">
        <f>SUM(J54,J45:J47,J50,J52)</f>
        <v>31820.1</v>
      </c>
      <c r="K55" s="68">
        <f>SUM(K45:K47,K50,K52:K53,K54)</f>
        <v>2639.3999999999996</v>
      </c>
      <c r="L55" s="68"/>
      <c r="M55" s="68">
        <f>SUM(M45:M47,M50,M52:M54)</f>
        <v>35698.100000000006</v>
      </c>
    </row>
    <row r="56" spans="1:13" ht="23.25" customHeight="1">
      <c r="A56" s="41"/>
      <c r="B56" s="23" t="s">
        <v>6</v>
      </c>
      <c r="C56" s="42"/>
      <c r="D56" s="42"/>
      <c r="E56" s="41"/>
      <c r="F56" s="41"/>
      <c r="G56" s="41"/>
      <c r="H56" s="41"/>
      <c r="I56" s="70">
        <f>SUM(I19,I28,I29,I35,I42,I55)</f>
        <v>123447</v>
      </c>
      <c r="J56" s="70">
        <f>SUM(J19,J28,J29,J35,J42,J55)</f>
        <v>114933.4</v>
      </c>
      <c r="K56" s="70">
        <f>SUM(K19,K28,K29,K35,K42,K55)</f>
        <v>19837.5</v>
      </c>
      <c r="L56" s="70">
        <f>SUM(L19,L28,L29,L35,L42,L55)</f>
        <v>168153.7</v>
      </c>
      <c r="M56" s="70">
        <f>SUM(M19,M28,M29,M35,M42,M55)</f>
        <v>426371.6</v>
      </c>
    </row>
    <row r="57" ht="81.75" customHeight="1"/>
    <row r="58" ht="138" customHeight="1"/>
    <row r="59" ht="48.75" customHeight="1"/>
  </sheetData>
  <sheetProtection/>
  <mergeCells count="42">
    <mergeCell ref="H52:H53"/>
    <mergeCell ref="H49:H50"/>
    <mergeCell ref="G52:G53"/>
    <mergeCell ref="G49:G50"/>
    <mergeCell ref="B39:B41"/>
    <mergeCell ref="A39:A41"/>
    <mergeCell ref="F32:F33"/>
    <mergeCell ref="A36:M36"/>
    <mergeCell ref="A32:A33"/>
    <mergeCell ref="C32:C33"/>
    <mergeCell ref="G31:G34"/>
    <mergeCell ref="H31:H34"/>
    <mergeCell ref="I1:M1"/>
    <mergeCell ref="I2:M2"/>
    <mergeCell ref="I3:M3"/>
    <mergeCell ref="I4:M4"/>
    <mergeCell ref="A6:M6"/>
    <mergeCell ref="G8:G9"/>
    <mergeCell ref="D8:D9"/>
    <mergeCell ref="E8:E9"/>
    <mergeCell ref="A8:A9"/>
    <mergeCell ref="B8:B9"/>
    <mergeCell ref="C8:C9"/>
    <mergeCell ref="F8:F9"/>
    <mergeCell ref="I8:M8"/>
    <mergeCell ref="G22:G24"/>
    <mergeCell ref="H22:H24"/>
    <mergeCell ref="G37:G41"/>
    <mergeCell ref="H37:H41"/>
    <mergeCell ref="H8:H9"/>
    <mergeCell ref="A11:M11"/>
    <mergeCell ref="H25:H27"/>
    <mergeCell ref="G25:G27"/>
    <mergeCell ref="G15:G17"/>
    <mergeCell ref="H15:H17"/>
    <mergeCell ref="G46:G47"/>
    <mergeCell ref="H46:H47"/>
    <mergeCell ref="A43:M43"/>
    <mergeCell ref="A20:M20"/>
    <mergeCell ref="A30:M30"/>
    <mergeCell ref="B32:B33"/>
    <mergeCell ref="D32:D33"/>
  </mergeCells>
  <printOptions horizontalCentered="1"/>
  <pageMargins left="0.2362204724409449" right="0.1968503937007874" top="0.3937007874015748" bottom="0.35433070866141736" header="0.2755905511811024" footer="0.15748031496062992"/>
  <pageSetup fitToHeight="6" horizontalDpi="600" verticalDpi="600" orientation="landscape" paperSize="9" r:id="rId1"/>
  <headerFooter alignWithMargins="0">
    <oddFooter>&amp;CСтраница &amp;P</oddFooter>
  </headerFooter>
  <rowBreaks count="4" manualBreakCount="4">
    <brk id="17" max="12" man="1"/>
    <brk id="28" max="12" man="1"/>
    <brk id="41" max="12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24">
      <selection activeCell="H26" sqref="H26"/>
    </sheetView>
  </sheetViews>
  <sheetFormatPr defaultColWidth="9.140625" defaultRowHeight="12.75"/>
  <cols>
    <col min="1" max="1" width="6.8515625" style="24" customWidth="1"/>
    <col min="2" max="2" width="37.8515625" style="25" customWidth="1"/>
    <col min="3" max="3" width="5.28125" style="26" customWidth="1"/>
    <col min="4" max="4" width="7.00390625" style="26" customWidth="1"/>
    <col min="5" max="5" width="10.140625" style="25" customWidth="1"/>
    <col min="6" max="6" width="6.7109375" style="25" customWidth="1"/>
    <col min="7" max="7" width="13.00390625" style="25" customWidth="1"/>
    <col min="8" max="8" width="11.28125" style="25" customWidth="1"/>
    <col min="9" max="9" width="9.8515625" style="25" customWidth="1"/>
    <col min="10" max="10" width="10.140625" style="25" customWidth="1"/>
    <col min="11" max="12" width="9.28125" style="25" customWidth="1"/>
    <col min="13" max="13" width="9.7109375" style="24" customWidth="1"/>
    <col min="14" max="16384" width="9.140625" style="25" customWidth="1"/>
  </cols>
  <sheetData>
    <row r="1" spans="1:13" ht="23.25" customHeight="1">
      <c r="A1" s="109" t="s">
        <v>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0:13" ht="12.75">
      <c r="J2" s="27"/>
      <c r="K2" s="27"/>
      <c r="L2" s="27"/>
      <c r="M2" s="28" t="s">
        <v>7</v>
      </c>
    </row>
    <row r="3" spans="1:13" ht="12.75" customHeight="1">
      <c r="A3" s="97" t="s">
        <v>8</v>
      </c>
      <c r="B3" s="111" t="s">
        <v>0</v>
      </c>
      <c r="C3" s="94" t="s">
        <v>1</v>
      </c>
      <c r="D3" s="110" t="s">
        <v>2</v>
      </c>
      <c r="E3" s="85" t="s">
        <v>3</v>
      </c>
      <c r="F3" s="85" t="s">
        <v>4</v>
      </c>
      <c r="G3" s="118" t="s">
        <v>21</v>
      </c>
      <c r="H3" s="118" t="s">
        <v>16</v>
      </c>
      <c r="I3" s="126" t="s">
        <v>72</v>
      </c>
      <c r="J3" s="127"/>
      <c r="K3" s="127"/>
      <c r="L3" s="127"/>
      <c r="M3" s="128"/>
    </row>
    <row r="4" spans="1:13" ht="28.5" customHeight="1">
      <c r="A4" s="99"/>
      <c r="B4" s="125"/>
      <c r="C4" s="120"/>
      <c r="D4" s="121"/>
      <c r="E4" s="82"/>
      <c r="F4" s="82"/>
      <c r="G4" s="119"/>
      <c r="H4" s="119"/>
      <c r="I4" s="31" t="s">
        <v>13</v>
      </c>
      <c r="J4" s="32" t="s">
        <v>11</v>
      </c>
      <c r="K4" s="32" t="s">
        <v>17</v>
      </c>
      <c r="L4" s="32" t="s">
        <v>35</v>
      </c>
      <c r="M4" s="33" t="s">
        <v>12</v>
      </c>
    </row>
    <row r="5" spans="1:13" s="37" customFormat="1" ht="11.25" customHeight="1">
      <c r="A5" s="34">
        <v>1</v>
      </c>
      <c r="B5" s="35">
        <v>2</v>
      </c>
      <c r="C5" s="29">
        <v>3</v>
      </c>
      <c r="D5" s="29" t="s">
        <v>9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6">
        <v>13</v>
      </c>
    </row>
    <row r="6" spans="1:13" s="37" customFormat="1" ht="24" customHeight="1">
      <c r="A6" s="104" t="s">
        <v>25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s="37" customFormat="1" ht="42" customHeight="1">
      <c r="A7" s="58">
        <v>1</v>
      </c>
      <c r="B7" s="60" t="s">
        <v>74</v>
      </c>
      <c r="C7" s="61"/>
      <c r="D7" s="61"/>
      <c r="E7" s="61"/>
      <c r="F7" s="22"/>
      <c r="G7" s="82" t="s">
        <v>69</v>
      </c>
      <c r="H7" s="82" t="s">
        <v>18</v>
      </c>
      <c r="I7" s="30"/>
      <c r="J7" s="59"/>
      <c r="K7" s="59"/>
      <c r="L7" s="59"/>
      <c r="M7" s="58"/>
    </row>
    <row r="8" spans="1:13" s="37" customFormat="1" ht="78" customHeight="1">
      <c r="A8" s="62" t="s">
        <v>111</v>
      </c>
      <c r="B8" s="76" t="s">
        <v>109</v>
      </c>
      <c r="C8" s="22" t="s">
        <v>68</v>
      </c>
      <c r="D8" s="22" t="s">
        <v>75</v>
      </c>
      <c r="E8" s="22" t="s">
        <v>76</v>
      </c>
      <c r="F8" s="22" t="s">
        <v>77</v>
      </c>
      <c r="G8" s="83"/>
      <c r="H8" s="83"/>
      <c r="I8" s="30"/>
      <c r="J8" s="30">
        <v>133.8</v>
      </c>
      <c r="K8" s="30">
        <v>20</v>
      </c>
      <c r="L8" s="30"/>
      <c r="M8" s="9">
        <f>J8+K8</f>
        <v>153.8</v>
      </c>
    </row>
    <row r="9" spans="1:13" s="37" customFormat="1" ht="81.75" customHeight="1">
      <c r="A9" s="62" t="s">
        <v>112</v>
      </c>
      <c r="B9" s="76" t="s">
        <v>110</v>
      </c>
      <c r="C9" s="22" t="s">
        <v>68</v>
      </c>
      <c r="D9" s="22" t="s">
        <v>75</v>
      </c>
      <c r="E9" s="22" t="s">
        <v>76</v>
      </c>
      <c r="F9" s="22" t="s">
        <v>77</v>
      </c>
      <c r="G9" s="83"/>
      <c r="H9" s="83"/>
      <c r="I9" s="30"/>
      <c r="J9" s="30">
        <v>200</v>
      </c>
      <c r="K9" s="30">
        <v>32.3</v>
      </c>
      <c r="L9" s="30"/>
      <c r="M9" s="9">
        <f>J9+K9</f>
        <v>232.3</v>
      </c>
    </row>
    <row r="10" spans="1:13" s="37" customFormat="1" ht="75.75" customHeight="1">
      <c r="A10" s="62" t="s">
        <v>97</v>
      </c>
      <c r="B10" s="76" t="s">
        <v>107</v>
      </c>
      <c r="C10" s="22" t="s">
        <v>68</v>
      </c>
      <c r="D10" s="22" t="s">
        <v>75</v>
      </c>
      <c r="E10" s="22" t="s">
        <v>92</v>
      </c>
      <c r="F10" s="22" t="s">
        <v>77</v>
      </c>
      <c r="G10" s="83"/>
      <c r="H10" s="83"/>
      <c r="I10" s="30"/>
      <c r="J10" s="30">
        <v>305.2</v>
      </c>
      <c r="K10" s="30"/>
      <c r="L10" s="30">
        <v>45.6</v>
      </c>
      <c r="M10" s="9">
        <f>J10+K10+L10</f>
        <v>350.8</v>
      </c>
    </row>
    <row r="11" spans="1:13" s="37" customFormat="1" ht="33" customHeight="1">
      <c r="A11" s="62" t="s">
        <v>98</v>
      </c>
      <c r="B11" s="76" t="s">
        <v>113</v>
      </c>
      <c r="C11" s="22" t="s">
        <v>68</v>
      </c>
      <c r="D11" s="22" t="s">
        <v>75</v>
      </c>
      <c r="E11" s="22" t="s">
        <v>92</v>
      </c>
      <c r="F11" s="22" t="s">
        <v>77</v>
      </c>
      <c r="G11" s="83"/>
      <c r="H11" s="83"/>
      <c r="I11" s="30"/>
      <c r="J11" s="30">
        <v>226.4</v>
      </c>
      <c r="K11" s="30"/>
      <c r="L11" s="30">
        <v>65</v>
      </c>
      <c r="M11" s="9">
        <f>J11+K11+L11</f>
        <v>291.4</v>
      </c>
    </row>
    <row r="12" spans="1:13" s="37" customFormat="1" ht="81" customHeight="1">
      <c r="A12" s="62" t="s">
        <v>99</v>
      </c>
      <c r="B12" s="75" t="s">
        <v>103</v>
      </c>
      <c r="C12" s="22" t="s">
        <v>68</v>
      </c>
      <c r="D12" s="22" t="s">
        <v>75</v>
      </c>
      <c r="E12" s="22" t="s">
        <v>106</v>
      </c>
      <c r="F12" s="22" t="s">
        <v>77</v>
      </c>
      <c r="G12" s="83"/>
      <c r="H12" s="83"/>
      <c r="I12" s="30"/>
      <c r="J12" s="30">
        <v>133.8</v>
      </c>
      <c r="K12" s="30"/>
      <c r="L12" s="30">
        <v>20</v>
      </c>
      <c r="M12" s="9">
        <f>J12+K12+L12</f>
        <v>153.8</v>
      </c>
    </row>
    <row r="13" spans="1:13" s="37" customFormat="1" ht="81.75">
      <c r="A13" s="62" t="s">
        <v>108</v>
      </c>
      <c r="B13" s="75" t="s">
        <v>104</v>
      </c>
      <c r="C13" s="22" t="s">
        <v>68</v>
      </c>
      <c r="D13" s="22" t="s">
        <v>75</v>
      </c>
      <c r="E13" s="22" t="s">
        <v>105</v>
      </c>
      <c r="F13" s="22" t="s">
        <v>77</v>
      </c>
      <c r="G13" s="84"/>
      <c r="H13" s="84"/>
      <c r="I13" s="30"/>
      <c r="J13" s="30">
        <v>200.8</v>
      </c>
      <c r="K13" s="30"/>
      <c r="L13" s="30">
        <v>30</v>
      </c>
      <c r="M13" s="9">
        <f>J13+K13+L13</f>
        <v>230.8</v>
      </c>
    </row>
    <row r="14" spans="1:13" s="37" customFormat="1" ht="56.25" customHeight="1">
      <c r="A14" s="63"/>
      <c r="B14" s="64" t="s">
        <v>74</v>
      </c>
      <c r="C14" s="6" t="s">
        <v>68</v>
      </c>
      <c r="D14" s="6" t="s">
        <v>75</v>
      </c>
      <c r="E14" s="6" t="s">
        <v>78</v>
      </c>
      <c r="F14" s="6" t="s">
        <v>20</v>
      </c>
      <c r="G14" s="65"/>
      <c r="H14" s="65"/>
      <c r="I14" s="65"/>
      <c r="J14" s="65">
        <f>SUM(J8:J13)</f>
        <v>1200</v>
      </c>
      <c r="K14" s="65">
        <f>SUM(K8:K13)</f>
        <v>52.3</v>
      </c>
      <c r="L14" s="65">
        <f>SUM(L8:L13)</f>
        <v>160.6</v>
      </c>
      <c r="M14" s="3">
        <f>SUM(I14:L14)</f>
        <v>1412.8999999999999</v>
      </c>
    </row>
    <row r="15" spans="1:13" s="19" customFormat="1" ht="21.75" customHeight="1">
      <c r="A15" s="115" t="s">
        <v>10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7"/>
    </row>
    <row r="16" spans="1:13" s="19" customFormat="1" ht="28.5" customHeight="1">
      <c r="A16" s="49" t="s">
        <v>55</v>
      </c>
      <c r="B16" s="50" t="s">
        <v>62</v>
      </c>
      <c r="C16" s="13"/>
      <c r="D16" s="13"/>
      <c r="E16" s="13"/>
      <c r="F16" s="13"/>
      <c r="G16" s="85" t="s">
        <v>69</v>
      </c>
      <c r="H16" s="85" t="s">
        <v>18</v>
      </c>
      <c r="I16" s="13"/>
      <c r="J16" s="13"/>
      <c r="K16" s="13"/>
      <c r="L16" s="13"/>
      <c r="M16" s="13"/>
    </row>
    <row r="17" spans="1:13" s="19" customFormat="1" ht="40.5">
      <c r="A17" s="49" t="s">
        <v>23</v>
      </c>
      <c r="B17" s="55" t="s">
        <v>120</v>
      </c>
      <c r="C17" s="13" t="s">
        <v>68</v>
      </c>
      <c r="D17" s="13" t="s">
        <v>5</v>
      </c>
      <c r="E17" s="22" t="s">
        <v>61</v>
      </c>
      <c r="F17" s="13" t="s">
        <v>34</v>
      </c>
      <c r="G17" s="85"/>
      <c r="H17" s="85"/>
      <c r="I17" s="13"/>
      <c r="J17" s="47"/>
      <c r="K17" s="67">
        <v>3580</v>
      </c>
      <c r="L17" s="67"/>
      <c r="M17" s="67">
        <f>SUM(J17:K17)</f>
        <v>3580</v>
      </c>
    </row>
    <row r="18" spans="1:13" s="19" customFormat="1" ht="43.5" customHeight="1">
      <c r="A18" s="49" t="s">
        <v>121</v>
      </c>
      <c r="B18" s="55" t="s">
        <v>73</v>
      </c>
      <c r="C18" s="13" t="s">
        <v>68</v>
      </c>
      <c r="D18" s="13" t="s">
        <v>5</v>
      </c>
      <c r="E18" s="22" t="s">
        <v>119</v>
      </c>
      <c r="F18" s="13" t="s">
        <v>34</v>
      </c>
      <c r="G18" s="85"/>
      <c r="H18" s="85"/>
      <c r="I18" s="13"/>
      <c r="J18" s="47">
        <v>128554.1</v>
      </c>
      <c r="K18" s="67">
        <v>10000</v>
      </c>
      <c r="L18" s="67"/>
      <c r="M18" s="67">
        <f>SUM(J18:K18)</f>
        <v>138554.1</v>
      </c>
    </row>
    <row r="19" spans="1:13" s="19" customFormat="1" ht="33.75" customHeight="1">
      <c r="A19" s="12"/>
      <c r="B19" s="17" t="s">
        <v>62</v>
      </c>
      <c r="C19" s="7" t="s">
        <v>68</v>
      </c>
      <c r="D19" s="7" t="s">
        <v>5</v>
      </c>
      <c r="E19" s="18" t="s">
        <v>44</v>
      </c>
      <c r="F19" s="7" t="s">
        <v>20</v>
      </c>
      <c r="G19" s="51"/>
      <c r="H19" s="51"/>
      <c r="I19" s="1"/>
      <c r="J19" s="1">
        <f>SUM(J18)</f>
        <v>128554.1</v>
      </c>
      <c r="K19" s="68">
        <f>SUM(K17:K18)</f>
        <v>13580</v>
      </c>
      <c r="L19" s="1"/>
      <c r="M19" s="72">
        <f>SUM(J19:K19)</f>
        <v>142134.1</v>
      </c>
    </row>
    <row r="20" spans="1:13" s="14" customFormat="1" ht="30" customHeight="1">
      <c r="A20" s="122" t="s">
        <v>19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</row>
    <row r="21" spans="1:13" ht="36" customHeight="1">
      <c r="A21" s="2">
        <v>6</v>
      </c>
      <c r="B21" s="39" t="s">
        <v>66</v>
      </c>
      <c r="C21" s="12" t="s">
        <v>24</v>
      </c>
      <c r="D21" s="12" t="s">
        <v>29</v>
      </c>
      <c r="E21" s="13" t="s">
        <v>52</v>
      </c>
      <c r="F21" s="12" t="s">
        <v>20</v>
      </c>
      <c r="G21" s="97" t="s">
        <v>14</v>
      </c>
      <c r="H21" s="97" t="s">
        <v>18</v>
      </c>
      <c r="I21" s="2"/>
      <c r="J21" s="2"/>
      <c r="K21" s="2"/>
      <c r="L21" s="15"/>
      <c r="M21" s="2"/>
    </row>
    <row r="22" spans="1:13" ht="27" customHeight="1">
      <c r="A22" s="12" t="s">
        <v>50</v>
      </c>
      <c r="B22" s="39" t="s">
        <v>27</v>
      </c>
      <c r="C22" s="12" t="s">
        <v>24</v>
      </c>
      <c r="D22" s="12" t="s">
        <v>29</v>
      </c>
      <c r="E22" s="13" t="s">
        <v>51</v>
      </c>
      <c r="F22" s="12" t="s">
        <v>31</v>
      </c>
      <c r="G22" s="98"/>
      <c r="H22" s="98"/>
      <c r="I22" s="2"/>
      <c r="J22" s="2">
        <v>3943.5</v>
      </c>
      <c r="K22" s="53">
        <v>1200</v>
      </c>
      <c r="L22" s="2"/>
      <c r="M22" s="53">
        <f>SUM(I22:L22)</f>
        <v>5143.5</v>
      </c>
    </row>
    <row r="23" spans="1:13" ht="36" customHeight="1">
      <c r="A23" s="12" t="s">
        <v>94</v>
      </c>
      <c r="B23" s="39" t="s">
        <v>39</v>
      </c>
      <c r="C23" s="12" t="s">
        <v>24</v>
      </c>
      <c r="D23" s="12" t="s">
        <v>29</v>
      </c>
      <c r="E23" s="13" t="s">
        <v>56</v>
      </c>
      <c r="F23" s="12" t="s">
        <v>31</v>
      </c>
      <c r="G23" s="98"/>
      <c r="H23" s="98"/>
      <c r="I23" s="2"/>
      <c r="J23" s="2"/>
      <c r="K23" s="53">
        <v>79</v>
      </c>
      <c r="L23" s="2"/>
      <c r="M23" s="53">
        <f>SUM(K23)</f>
        <v>79</v>
      </c>
    </row>
    <row r="24" spans="1:13" ht="45.75" customHeight="1">
      <c r="A24" s="12" t="s">
        <v>43</v>
      </c>
      <c r="B24" s="39" t="s">
        <v>79</v>
      </c>
      <c r="C24" s="12" t="s">
        <v>24</v>
      </c>
      <c r="D24" s="12" t="s">
        <v>80</v>
      </c>
      <c r="E24" s="9">
        <v>4300000000</v>
      </c>
      <c r="F24" s="12" t="s">
        <v>20</v>
      </c>
      <c r="G24" s="98"/>
      <c r="H24" s="98"/>
      <c r="I24" s="2"/>
      <c r="J24" s="2"/>
      <c r="K24" s="53"/>
      <c r="L24" s="2"/>
      <c r="M24" s="53"/>
    </row>
    <row r="25" spans="1:13" ht="53.25" customHeight="1">
      <c r="A25" s="12" t="s">
        <v>93</v>
      </c>
      <c r="B25" s="39" t="s">
        <v>131</v>
      </c>
      <c r="C25" s="12" t="s">
        <v>24</v>
      </c>
      <c r="D25" s="12" t="s">
        <v>80</v>
      </c>
      <c r="E25" s="9" t="s">
        <v>82</v>
      </c>
      <c r="F25" s="12" t="s">
        <v>31</v>
      </c>
      <c r="G25" s="99"/>
      <c r="H25" s="99"/>
      <c r="I25" s="2"/>
      <c r="J25" s="2">
        <v>886.6</v>
      </c>
      <c r="K25" s="53">
        <v>132.5</v>
      </c>
      <c r="L25" s="2"/>
      <c r="M25" s="2">
        <f>SUM(I25:L25)</f>
        <v>1019.1</v>
      </c>
    </row>
    <row r="26" spans="1:13" ht="54.75" customHeight="1">
      <c r="A26" s="12" t="s">
        <v>95</v>
      </c>
      <c r="B26" s="39" t="s">
        <v>38</v>
      </c>
      <c r="C26" s="12" t="s">
        <v>28</v>
      </c>
      <c r="D26" s="12" t="s">
        <v>29</v>
      </c>
      <c r="E26" s="9" t="s">
        <v>49</v>
      </c>
      <c r="F26" s="12" t="s">
        <v>34</v>
      </c>
      <c r="G26" s="9" t="s">
        <v>30</v>
      </c>
      <c r="H26" s="9" t="s">
        <v>18</v>
      </c>
      <c r="I26" s="2"/>
      <c r="J26" s="2">
        <v>22432.4</v>
      </c>
      <c r="K26" s="2"/>
      <c r="L26" s="2"/>
      <c r="M26" s="2">
        <f>SUM(I26:L26)</f>
        <v>22432.4</v>
      </c>
    </row>
    <row r="27" spans="1:14" ht="27" customHeight="1">
      <c r="A27" s="21"/>
      <c r="B27" s="10" t="s">
        <v>32</v>
      </c>
      <c r="C27" s="7" t="s">
        <v>20</v>
      </c>
      <c r="D27" s="7" t="s">
        <v>33</v>
      </c>
      <c r="E27" s="7" t="s">
        <v>37</v>
      </c>
      <c r="F27" s="7" t="s">
        <v>20</v>
      </c>
      <c r="G27" s="8"/>
      <c r="H27" s="8"/>
      <c r="I27" s="1">
        <f>SUM(I22:I26)</f>
        <v>0</v>
      </c>
      <c r="J27" s="1">
        <f>SUM(J22:J26)</f>
        <v>27262.5</v>
      </c>
      <c r="K27" s="1">
        <f>SUM(K22:K26)</f>
        <v>1411.5</v>
      </c>
      <c r="L27" s="1">
        <f>SUM(L22:L26)</f>
        <v>0</v>
      </c>
      <c r="M27" s="1">
        <f>SUM(M22:M26)</f>
        <v>28674</v>
      </c>
      <c r="N27" s="56"/>
    </row>
    <row r="28" spans="1:13" ht="29.25" customHeight="1">
      <c r="A28" s="41"/>
      <c r="B28" s="23" t="s">
        <v>6</v>
      </c>
      <c r="C28" s="42"/>
      <c r="D28" s="42"/>
      <c r="E28" s="41"/>
      <c r="F28" s="41"/>
      <c r="G28" s="41"/>
      <c r="H28" s="41"/>
      <c r="I28" s="43">
        <f>SUM(I14,I19,I27)</f>
        <v>0</v>
      </c>
      <c r="J28" s="43">
        <f>SUM(J14,J19,J27)</f>
        <v>157016.6</v>
      </c>
      <c r="K28" s="43">
        <f>SUM(K14,K19,K27)</f>
        <v>15043.8</v>
      </c>
      <c r="L28" s="43">
        <f>SUM(L14,L19,L27)</f>
        <v>160.6</v>
      </c>
      <c r="M28" s="43">
        <f>SUM(M14,M19,M27)</f>
        <v>172221</v>
      </c>
    </row>
    <row r="29" ht="24.75" customHeight="1"/>
    <row r="30" ht="22.5" customHeight="1"/>
  </sheetData>
  <sheetProtection/>
  <mergeCells count="19">
    <mergeCell ref="A20:M20"/>
    <mergeCell ref="B3:B4"/>
    <mergeCell ref="A1:M1"/>
    <mergeCell ref="I3:M3"/>
    <mergeCell ref="H3:H4"/>
    <mergeCell ref="A3:A4"/>
    <mergeCell ref="A6:M6"/>
    <mergeCell ref="G7:G13"/>
    <mergeCell ref="H7:H13"/>
    <mergeCell ref="G21:G25"/>
    <mergeCell ref="H21:H25"/>
    <mergeCell ref="A15:M15"/>
    <mergeCell ref="E3:E4"/>
    <mergeCell ref="F3:F4"/>
    <mergeCell ref="G3:G4"/>
    <mergeCell ref="G16:G18"/>
    <mergeCell ref="H16:H18"/>
    <mergeCell ref="C3:C4"/>
    <mergeCell ref="D3:D4"/>
  </mergeCells>
  <printOptions/>
  <pageMargins left="0.36" right="0.1968503937007874" top="0.4724409448818898" bottom="0.35433070866141736" header="0.31496062992125984" footer="0.1968503937007874"/>
  <pageSetup fitToHeight="3" horizontalDpi="600" verticalDpi="600" orientation="landscape" paperSize="9" scale="87" r:id="rId1"/>
  <headerFooter>
    <oddFooter>&amp;CСтраница &amp;P</oddFooter>
  </headerFooter>
  <rowBreaks count="1" manualBreakCount="1">
    <brk id="1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K23" sqref="K20:K23"/>
    </sheetView>
  </sheetViews>
  <sheetFormatPr defaultColWidth="9.140625" defaultRowHeight="12.75"/>
  <cols>
    <col min="1" max="1" width="3.8515625" style="24" customWidth="1"/>
    <col min="2" max="2" width="37.00390625" style="25" customWidth="1"/>
    <col min="3" max="3" width="5.28125" style="26" customWidth="1"/>
    <col min="4" max="4" width="7.00390625" style="26" customWidth="1"/>
    <col min="5" max="5" width="10.140625" style="25" customWidth="1"/>
    <col min="6" max="6" width="6.7109375" style="25" customWidth="1"/>
    <col min="7" max="7" width="13.00390625" style="25" customWidth="1"/>
    <col min="8" max="8" width="11.28125" style="25" customWidth="1"/>
    <col min="9" max="9" width="9.8515625" style="25" customWidth="1"/>
    <col min="10" max="10" width="11.140625" style="25" customWidth="1"/>
    <col min="11" max="11" width="9.28125" style="25" customWidth="1"/>
    <col min="12" max="12" width="10.28125" style="25" customWidth="1"/>
    <col min="13" max="13" width="9.7109375" style="24" customWidth="1"/>
    <col min="14" max="16384" width="9.140625" style="25" customWidth="1"/>
  </cols>
  <sheetData>
    <row r="1" spans="1:13" ht="23.25" customHeight="1">
      <c r="A1" s="109" t="s">
        <v>133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0:13" ht="12.75">
      <c r="J2" s="27"/>
      <c r="K2" s="27"/>
      <c r="L2" s="27"/>
      <c r="M2" s="28" t="s">
        <v>7</v>
      </c>
    </row>
    <row r="3" spans="1:13" ht="12.75" customHeight="1">
      <c r="A3" s="97" t="s">
        <v>8</v>
      </c>
      <c r="B3" s="111" t="s">
        <v>0</v>
      </c>
      <c r="C3" s="94" t="s">
        <v>1</v>
      </c>
      <c r="D3" s="110" t="s">
        <v>2</v>
      </c>
      <c r="E3" s="85" t="s">
        <v>3</v>
      </c>
      <c r="F3" s="85" t="s">
        <v>4</v>
      </c>
      <c r="G3" s="118" t="s">
        <v>21</v>
      </c>
      <c r="H3" s="118" t="s">
        <v>16</v>
      </c>
      <c r="I3" s="126" t="s">
        <v>132</v>
      </c>
      <c r="J3" s="127"/>
      <c r="K3" s="127"/>
      <c r="L3" s="127"/>
      <c r="M3" s="128"/>
    </row>
    <row r="4" spans="1:13" ht="28.5" customHeight="1">
      <c r="A4" s="99"/>
      <c r="B4" s="125"/>
      <c r="C4" s="120"/>
      <c r="D4" s="121"/>
      <c r="E4" s="82"/>
      <c r="F4" s="82"/>
      <c r="G4" s="119"/>
      <c r="H4" s="119"/>
      <c r="I4" s="31" t="s">
        <v>13</v>
      </c>
      <c r="J4" s="32" t="s">
        <v>11</v>
      </c>
      <c r="K4" s="32" t="s">
        <v>17</v>
      </c>
      <c r="L4" s="32" t="s">
        <v>35</v>
      </c>
      <c r="M4" s="33" t="s">
        <v>12</v>
      </c>
    </row>
    <row r="5" spans="1:13" s="37" customFormat="1" ht="11.25" customHeight="1">
      <c r="A5" s="34">
        <v>1</v>
      </c>
      <c r="B5" s="35">
        <v>2</v>
      </c>
      <c r="C5" s="29">
        <v>3</v>
      </c>
      <c r="D5" s="29" t="s">
        <v>9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6">
        <v>13</v>
      </c>
    </row>
    <row r="6" spans="1:13" s="37" customFormat="1" ht="24" customHeight="1">
      <c r="A6" s="104" t="s">
        <v>25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s="37" customFormat="1" ht="40.5" customHeight="1">
      <c r="A7" s="58">
        <v>1</v>
      </c>
      <c r="B7" s="60" t="s">
        <v>74</v>
      </c>
      <c r="C7" s="61"/>
      <c r="D7" s="61"/>
      <c r="E7" s="61"/>
      <c r="F7" s="22"/>
      <c r="G7" s="85" t="s">
        <v>69</v>
      </c>
      <c r="H7" s="85" t="s">
        <v>18</v>
      </c>
      <c r="I7" s="30"/>
      <c r="J7" s="59"/>
      <c r="K7" s="59"/>
      <c r="L7" s="59"/>
      <c r="M7" s="58"/>
    </row>
    <row r="8" spans="1:13" s="37" customFormat="1" ht="81" customHeight="1">
      <c r="A8" s="62" t="s">
        <v>22</v>
      </c>
      <c r="B8" s="76" t="s">
        <v>114</v>
      </c>
      <c r="C8" s="22" t="s">
        <v>68</v>
      </c>
      <c r="D8" s="22" t="s">
        <v>75</v>
      </c>
      <c r="E8" s="22" t="s">
        <v>76</v>
      </c>
      <c r="F8" s="22" t="s">
        <v>77</v>
      </c>
      <c r="G8" s="85"/>
      <c r="H8" s="85"/>
      <c r="I8" s="30"/>
      <c r="J8" s="30">
        <v>325.4</v>
      </c>
      <c r="K8" s="30">
        <v>52.3</v>
      </c>
      <c r="L8" s="30"/>
      <c r="M8" s="9">
        <f>I8+J8+K8+L8</f>
        <v>377.7</v>
      </c>
    </row>
    <row r="9" spans="1:13" s="37" customFormat="1" ht="72" customHeight="1">
      <c r="A9" s="62" t="s">
        <v>96</v>
      </c>
      <c r="B9" s="76" t="s">
        <v>107</v>
      </c>
      <c r="C9" s="22" t="s">
        <v>68</v>
      </c>
      <c r="D9" s="22" t="s">
        <v>75</v>
      </c>
      <c r="E9" s="22" t="s">
        <v>92</v>
      </c>
      <c r="F9" s="22" t="s">
        <v>77</v>
      </c>
      <c r="G9" s="30"/>
      <c r="H9" s="30"/>
      <c r="I9" s="30"/>
      <c r="J9" s="30">
        <v>740</v>
      </c>
      <c r="K9" s="77"/>
      <c r="L9" s="30">
        <v>110.6</v>
      </c>
      <c r="M9" s="9">
        <f>I9+J9+K9+L9</f>
        <v>850.6</v>
      </c>
    </row>
    <row r="10" spans="1:13" s="37" customFormat="1" ht="86.25" customHeight="1">
      <c r="A10" s="62" t="s">
        <v>97</v>
      </c>
      <c r="B10" s="75" t="s">
        <v>103</v>
      </c>
      <c r="C10" s="22" t="s">
        <v>68</v>
      </c>
      <c r="D10" s="22" t="s">
        <v>75</v>
      </c>
      <c r="E10" s="22" t="s">
        <v>106</v>
      </c>
      <c r="F10" s="22" t="s">
        <v>77</v>
      </c>
      <c r="G10" s="30"/>
      <c r="H10" s="30"/>
      <c r="I10" s="30"/>
      <c r="J10" s="30">
        <v>133.8</v>
      </c>
      <c r="K10" s="77"/>
      <c r="L10" s="30">
        <v>20</v>
      </c>
      <c r="M10" s="9">
        <f>I10+J10+K10+L10</f>
        <v>153.8</v>
      </c>
    </row>
    <row r="11" spans="1:13" s="37" customFormat="1" ht="93" customHeight="1">
      <c r="A11" s="62" t="s">
        <v>98</v>
      </c>
      <c r="B11" s="75" t="s">
        <v>104</v>
      </c>
      <c r="C11" s="22" t="s">
        <v>68</v>
      </c>
      <c r="D11" s="22" t="s">
        <v>75</v>
      </c>
      <c r="E11" s="22" t="s">
        <v>105</v>
      </c>
      <c r="F11" s="22" t="s">
        <v>77</v>
      </c>
      <c r="G11" s="30"/>
      <c r="H11" s="30"/>
      <c r="I11" s="30"/>
      <c r="J11" s="30">
        <v>200.8</v>
      </c>
      <c r="K11" s="77"/>
      <c r="L11" s="30">
        <v>30</v>
      </c>
      <c r="M11" s="9">
        <f>I11+J11+K11+L11</f>
        <v>230.8</v>
      </c>
    </row>
    <row r="12" spans="1:13" s="37" customFormat="1" ht="55.5" customHeight="1">
      <c r="A12" s="63"/>
      <c r="B12" s="64" t="s">
        <v>74</v>
      </c>
      <c r="C12" s="6" t="s">
        <v>68</v>
      </c>
      <c r="D12" s="6" t="s">
        <v>75</v>
      </c>
      <c r="E12" s="6" t="s">
        <v>78</v>
      </c>
      <c r="F12" s="6" t="s">
        <v>20</v>
      </c>
      <c r="G12" s="65"/>
      <c r="H12" s="65"/>
      <c r="I12" s="65"/>
      <c r="J12" s="65">
        <f>SUM(J8:J11)</f>
        <v>1400</v>
      </c>
      <c r="K12" s="65">
        <f>SUM(K8:K11)</f>
        <v>52.3</v>
      </c>
      <c r="L12" s="65">
        <f>SUM(L8:L11)</f>
        <v>160.6</v>
      </c>
      <c r="M12" s="65">
        <f>SUM(M8:M11)</f>
        <v>1612.8999999999999</v>
      </c>
    </row>
    <row r="13" spans="1:13" s="19" customFormat="1" ht="21.75" customHeight="1">
      <c r="A13" s="115" t="s">
        <v>10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/>
    </row>
    <row r="14" spans="1:13" s="19" customFormat="1" ht="30.75" customHeight="1">
      <c r="A14" s="2">
        <v>2</v>
      </c>
      <c r="B14" s="39" t="s">
        <v>67</v>
      </c>
      <c r="C14" s="12"/>
      <c r="D14" s="12"/>
      <c r="E14" s="12"/>
      <c r="F14" s="2"/>
      <c r="G14" s="100" t="s">
        <v>69</v>
      </c>
      <c r="H14" s="100" t="s">
        <v>18</v>
      </c>
      <c r="I14" s="2"/>
      <c r="J14" s="2"/>
      <c r="K14" s="2"/>
      <c r="L14" s="2"/>
      <c r="M14" s="2"/>
    </row>
    <row r="15" spans="1:13" s="19" customFormat="1" ht="40.5">
      <c r="A15" s="12" t="s">
        <v>23</v>
      </c>
      <c r="B15" s="55" t="s">
        <v>120</v>
      </c>
      <c r="C15" s="12" t="s">
        <v>68</v>
      </c>
      <c r="D15" s="12" t="s">
        <v>5</v>
      </c>
      <c r="E15" s="12" t="s">
        <v>61</v>
      </c>
      <c r="F15" s="2">
        <v>400</v>
      </c>
      <c r="G15" s="101"/>
      <c r="H15" s="101"/>
      <c r="I15" s="2"/>
      <c r="J15" s="2"/>
      <c r="K15" s="2">
        <v>3580</v>
      </c>
      <c r="L15" s="2"/>
      <c r="M15" s="2">
        <f>SUM(J15:K15)</f>
        <v>3580</v>
      </c>
    </row>
    <row r="16" spans="1:13" s="19" customFormat="1" ht="30">
      <c r="A16" s="44" t="s">
        <v>121</v>
      </c>
      <c r="B16" s="55" t="s">
        <v>73</v>
      </c>
      <c r="C16" s="13" t="s">
        <v>68</v>
      </c>
      <c r="D16" s="13" t="s">
        <v>5</v>
      </c>
      <c r="E16" s="22" t="s">
        <v>119</v>
      </c>
      <c r="F16" s="13" t="s">
        <v>34</v>
      </c>
      <c r="G16" s="102"/>
      <c r="H16" s="102"/>
      <c r="I16" s="2"/>
      <c r="J16" s="2">
        <v>252287.7</v>
      </c>
      <c r="K16" s="2">
        <v>2500</v>
      </c>
      <c r="L16" s="2"/>
      <c r="M16" s="2">
        <f>SUM(J16:K16)</f>
        <v>254787.7</v>
      </c>
    </row>
    <row r="17" spans="1:13" s="19" customFormat="1" ht="30.75" customHeight="1">
      <c r="A17" s="20"/>
      <c r="B17" s="11" t="s">
        <v>67</v>
      </c>
      <c r="C17" s="7" t="s">
        <v>68</v>
      </c>
      <c r="D17" s="7" t="s">
        <v>5</v>
      </c>
      <c r="E17" s="18" t="s">
        <v>44</v>
      </c>
      <c r="F17" s="7" t="s">
        <v>20</v>
      </c>
      <c r="G17" s="8"/>
      <c r="H17" s="8"/>
      <c r="I17" s="1"/>
      <c r="J17" s="1">
        <f>SUM(J16)</f>
        <v>252287.7</v>
      </c>
      <c r="K17" s="1">
        <f>SUM(K15:K16)</f>
        <v>6080</v>
      </c>
      <c r="L17" s="1"/>
      <c r="M17" s="1">
        <f>SUM(J17:K17)</f>
        <v>258367.7</v>
      </c>
    </row>
    <row r="18" spans="1:13" ht="18" customHeight="1">
      <c r="A18" s="122" t="s">
        <v>19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</row>
    <row r="19" spans="1:13" ht="38.25" customHeight="1">
      <c r="A19" s="2">
        <v>4</v>
      </c>
      <c r="B19" s="39" t="s">
        <v>64</v>
      </c>
      <c r="C19" s="12"/>
      <c r="D19" s="12"/>
      <c r="E19" s="13"/>
      <c r="F19" s="12"/>
      <c r="G19" s="97" t="s">
        <v>14</v>
      </c>
      <c r="H19" s="97" t="s">
        <v>18</v>
      </c>
      <c r="I19" s="2"/>
      <c r="J19" s="2"/>
      <c r="K19" s="2"/>
      <c r="L19" s="15"/>
      <c r="M19" s="15"/>
    </row>
    <row r="20" spans="1:13" ht="26.25" customHeight="1">
      <c r="A20" s="12" t="s">
        <v>36</v>
      </c>
      <c r="B20" s="39" t="s">
        <v>27</v>
      </c>
      <c r="C20" s="12" t="s">
        <v>24</v>
      </c>
      <c r="D20" s="12" t="s">
        <v>29</v>
      </c>
      <c r="E20" s="13" t="s">
        <v>51</v>
      </c>
      <c r="F20" s="12" t="s">
        <v>31</v>
      </c>
      <c r="G20" s="98"/>
      <c r="H20" s="98"/>
      <c r="I20" s="2"/>
      <c r="J20" s="2">
        <v>4008.1</v>
      </c>
      <c r="K20" s="2">
        <v>1200</v>
      </c>
      <c r="L20" s="2"/>
      <c r="M20" s="2">
        <f>SUM(I20:L20)</f>
        <v>5208.1</v>
      </c>
    </row>
    <row r="21" spans="1:13" ht="39" customHeight="1">
      <c r="A21" s="12" t="s">
        <v>84</v>
      </c>
      <c r="B21" s="39" t="s">
        <v>39</v>
      </c>
      <c r="C21" s="12" t="s">
        <v>24</v>
      </c>
      <c r="D21" s="12" t="s">
        <v>29</v>
      </c>
      <c r="E21" s="13" t="s">
        <v>56</v>
      </c>
      <c r="F21" s="12" t="s">
        <v>31</v>
      </c>
      <c r="G21" s="98"/>
      <c r="H21" s="98"/>
      <c r="I21" s="2"/>
      <c r="J21" s="2"/>
      <c r="K21" s="2">
        <v>87.2</v>
      </c>
      <c r="L21" s="2"/>
      <c r="M21" s="2">
        <f>SUM(I21:L21)</f>
        <v>87.2</v>
      </c>
    </row>
    <row r="22" spans="1:13" ht="41.25" customHeight="1">
      <c r="A22" s="12" t="s">
        <v>85</v>
      </c>
      <c r="B22" s="39" t="s">
        <v>79</v>
      </c>
      <c r="C22" s="12" t="s">
        <v>24</v>
      </c>
      <c r="D22" s="12" t="s">
        <v>80</v>
      </c>
      <c r="E22" s="9">
        <v>4300000000</v>
      </c>
      <c r="F22" s="12" t="s">
        <v>20</v>
      </c>
      <c r="G22" s="98"/>
      <c r="H22" s="98"/>
      <c r="I22" s="2"/>
      <c r="J22" s="2"/>
      <c r="K22" s="2"/>
      <c r="L22" s="2"/>
      <c r="M22" s="2"/>
    </row>
    <row r="23" spans="1:13" ht="51" customHeight="1">
      <c r="A23" s="12" t="s">
        <v>83</v>
      </c>
      <c r="B23" s="39" t="s">
        <v>81</v>
      </c>
      <c r="C23" s="12" t="s">
        <v>24</v>
      </c>
      <c r="D23" s="12" t="s">
        <v>80</v>
      </c>
      <c r="E23" s="9" t="s">
        <v>126</v>
      </c>
      <c r="F23" s="12" t="s">
        <v>31</v>
      </c>
      <c r="G23" s="99"/>
      <c r="H23" s="99"/>
      <c r="I23" s="2"/>
      <c r="J23" s="2">
        <v>886.6</v>
      </c>
      <c r="K23" s="2">
        <v>132.5</v>
      </c>
      <c r="L23" s="2"/>
      <c r="M23" s="2">
        <f>SUM(I23:L23)</f>
        <v>1019.1</v>
      </c>
    </row>
    <row r="24" spans="1:13" ht="59.25" customHeight="1">
      <c r="A24" s="12" t="s">
        <v>42</v>
      </c>
      <c r="B24" s="39" t="s">
        <v>38</v>
      </c>
      <c r="C24" s="12" t="s">
        <v>28</v>
      </c>
      <c r="D24" s="12" t="s">
        <v>29</v>
      </c>
      <c r="E24" s="9" t="s">
        <v>49</v>
      </c>
      <c r="F24" s="12" t="s">
        <v>34</v>
      </c>
      <c r="G24" s="9" t="s">
        <v>30</v>
      </c>
      <c r="H24" s="9" t="s">
        <v>18</v>
      </c>
      <c r="I24" s="2"/>
      <c r="J24" s="2">
        <v>13804.6</v>
      </c>
      <c r="K24" s="2"/>
      <c r="L24" s="2"/>
      <c r="M24" s="2">
        <f>SUM(I24:L24)</f>
        <v>13804.6</v>
      </c>
    </row>
    <row r="25" spans="1:13" ht="27.75" customHeight="1">
      <c r="A25" s="21"/>
      <c r="B25" s="10" t="s">
        <v>32</v>
      </c>
      <c r="C25" s="7" t="s">
        <v>20</v>
      </c>
      <c r="D25" s="7" t="s">
        <v>33</v>
      </c>
      <c r="E25" s="7" t="s">
        <v>37</v>
      </c>
      <c r="F25" s="7" t="s">
        <v>20</v>
      </c>
      <c r="G25" s="8"/>
      <c r="H25" s="8"/>
      <c r="I25" s="1">
        <f>SUM(I20:I24)</f>
        <v>0</v>
      </c>
      <c r="J25" s="1">
        <f>SUM(J20:J24)</f>
        <v>18699.3</v>
      </c>
      <c r="K25" s="1">
        <f>SUM(K20:K24)</f>
        <v>1419.7</v>
      </c>
      <c r="L25" s="1">
        <f>SUM(L20:L24)</f>
        <v>0</v>
      </c>
      <c r="M25" s="1">
        <f>SUM(M20:M24)</f>
        <v>20119</v>
      </c>
    </row>
    <row r="26" spans="1:13" ht="19.5" customHeight="1">
      <c r="A26" s="41"/>
      <c r="B26" s="23" t="s">
        <v>6</v>
      </c>
      <c r="C26" s="42"/>
      <c r="D26" s="42"/>
      <c r="E26" s="41"/>
      <c r="F26" s="41"/>
      <c r="G26" s="41"/>
      <c r="H26" s="41"/>
      <c r="I26" s="43">
        <f>SUM(I12,I17,I25)</f>
        <v>0</v>
      </c>
      <c r="J26" s="43">
        <f>SUM(J12,J17,J25)</f>
        <v>272387</v>
      </c>
      <c r="K26" s="43">
        <f>SUM(K12,K17,K25)</f>
        <v>7552</v>
      </c>
      <c r="L26" s="43">
        <f>SUM(L12,L17,L25)</f>
        <v>160.6</v>
      </c>
      <c r="M26" s="43">
        <f>SUM(M12,M17,M25)</f>
        <v>280099.6</v>
      </c>
    </row>
    <row r="27" ht="27" customHeight="1"/>
    <row r="28" ht="21" customHeight="1"/>
  </sheetData>
  <sheetProtection/>
  <mergeCells count="19">
    <mergeCell ref="G19:G23"/>
    <mergeCell ref="H19:H23"/>
    <mergeCell ref="E3:E4"/>
    <mergeCell ref="A3:A4"/>
    <mergeCell ref="B3:B4"/>
    <mergeCell ref="C3:C4"/>
    <mergeCell ref="A6:M6"/>
    <mergeCell ref="A13:M13"/>
    <mergeCell ref="A18:M18"/>
    <mergeCell ref="G7:G8"/>
    <mergeCell ref="H7:H8"/>
    <mergeCell ref="G14:G16"/>
    <mergeCell ref="H14:H16"/>
    <mergeCell ref="A1:M1"/>
    <mergeCell ref="F3:F4"/>
    <mergeCell ref="G3:G4"/>
    <mergeCell ref="H3:H4"/>
    <mergeCell ref="I3:M3"/>
    <mergeCell ref="D3:D4"/>
  </mergeCells>
  <printOptions/>
  <pageMargins left="0.21" right="0.31496062992125984" top="0.3" bottom="0.28" header="0.25" footer="0.15748031496062992"/>
  <pageSetup horizontalDpi="600" verticalDpi="600" orientation="landscape" paperSize="9" r:id="rId1"/>
  <headerFooter>
    <oddFooter>&amp;CСтраница &amp;P</oddFooter>
  </headerFooter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2024-06-25T08:58:37Z</cp:lastPrinted>
  <dcterms:created xsi:type="dcterms:W3CDTF">1996-10-08T23:32:33Z</dcterms:created>
  <dcterms:modified xsi:type="dcterms:W3CDTF">2024-06-25T12:04:23Z</dcterms:modified>
  <cp:category/>
  <cp:version/>
  <cp:contentType/>
  <cp:contentStatus/>
</cp:coreProperties>
</file>