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Реестр" sheetId="1" state="visible" r:id="rId3"/>
    <sheet name="Лист1" sheetId="2" state="visible" r:id="rId4"/>
    <sheet name="Перечень" sheetId="3" state="visible" r:id="rId5"/>
    <sheet name="РО" sheetId="4" state="visible" r:id="rId6"/>
  </sheets>
  <definedNames>
    <definedName function="false" hidden="false" localSheetId="2" name="_xlnm.Print_Titles" vbProcedure="false">Перечень!$9:$9</definedName>
    <definedName function="false" hidden="false" localSheetId="0" name="_xlnm.Print_Titles" vbProcedure="false">Реестр!$11:$11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M18" authorId="0">
      <text>
        <r>
          <rPr>
            <sz val="10"/>
            <rFont val="Arial"/>
            <family val="2"/>
            <charset val="204"/>
          </rPr>
          <t xml:space="preserve">Татьяна Николаевна Базжина:
</t>
        </r>
        <r>
          <rPr>
            <sz val="9"/>
            <color rgb="FF000000"/>
            <rFont val="Tahoma"/>
            <family val="2"/>
            <charset val="204"/>
          </rPr>
          <t xml:space="preserve">Без замечаний.</t>
        </r>
      </text>
    </comment>
    <comment ref="AB22" authorId="0">
      <text>
        <r>
          <rPr>
            <sz val="10"/>
            <rFont val="Arial"/>
            <family val="2"/>
            <charset val="204"/>
          </rPr>
          <t xml:space="preserve">Татьяна Николаевна Базжина:
</t>
        </r>
        <r>
          <rPr>
            <sz val="14"/>
            <color rgb="FF000000"/>
            <rFont val="Tahoma"/>
            <family val="2"/>
            <charset val="204"/>
          </rPr>
          <t xml:space="preserve">Без замечаний.</t>
        </r>
      </text>
    </comment>
  </commentList>
</comments>
</file>

<file path=xl/sharedStrings.xml><?xml version="1.0" encoding="utf-8"?>
<sst xmlns="http://schemas.openxmlformats.org/spreadsheetml/2006/main" count="843" uniqueCount="184">
  <si>
    <r>
      <rPr>
        <sz val="60"/>
        <rFont val="Times New Roman"/>
        <family val="1"/>
        <charset val="204"/>
      </rPr>
      <t xml:space="preserve">Приложение
  к постановлению администрации района
От </t>
    </r>
    <r>
      <rPr>
        <u val="single"/>
        <sz val="60"/>
        <rFont val="Times New Roman"/>
        <family val="1"/>
        <charset val="204"/>
      </rPr>
      <t xml:space="preserve">06.12.2024</t>
    </r>
    <r>
      <rPr>
        <sz val="60"/>
        <rFont val="Times New Roman"/>
        <family val="1"/>
        <charset val="204"/>
      </rPr>
      <t xml:space="preserve">  № </t>
    </r>
    <r>
      <rPr>
        <u val="single"/>
        <sz val="60"/>
        <rFont val="Times New Roman"/>
        <family val="1"/>
        <charset val="204"/>
      </rPr>
      <t xml:space="preserve">1578
</t>
    </r>
  </si>
  <si>
    <r>
      <rPr>
        <sz val="40"/>
        <color rgb="FF000000"/>
        <rFont val="Times New Roman"/>
        <family val="1"/>
        <charset val="204"/>
      </rPr>
      <t xml:space="preserve">Краткосрочный план
реализации региональной программы капитального ремонта общего имущества в многоквартирных домах,
расположенных на территории муниципального образования Вязниковский район, на 2023-2025 годы
** - 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Вязниковский район, на 2023-2025 годы, приведены в таблице к краткосрочному плану
</t>
    </r>
    <r>
      <rPr>
        <sz val="36"/>
        <color rgb="FF000000"/>
        <rFont val="Times New Roman"/>
        <family val="1"/>
        <charset val="204"/>
      </rPr>
      <t xml:space="preserve">
</t>
    </r>
  </si>
  <si>
    <t xml:space="preserve">№ п/п</t>
  </si>
  <si>
    <t xml:space="preserve">Адрес многоквартирного дома
(далее - МКД)</t>
  </si>
  <si>
    <t xml:space="preserve">Стоимость капитального ремонта ВСЕГО</t>
  </si>
  <si>
    <t xml:space="preserve">виды, установленные ч.1 ст.166 Жилищного Кодекса РФ</t>
  </si>
  <si>
    <t xml:space="preserve">виды, установленные нормативным правовым актом субъекта РФ</t>
  </si>
  <si>
    <t xml:space="preserve">Срок выполнения проектной документации </t>
  </si>
  <si>
    <t xml:space="preserve">Срок выполнения запланированных строительно - монтажных работ (уточняется по видам)</t>
  </si>
  <si>
    <t xml:space="preserve">Срок оказания услуги по строительному контролю</t>
  </si>
  <si>
    <t xml:space="preserve">ремонт внутридомовых инженерных систем</t>
  </si>
  <si>
    <t xml:space="preserve">ремонт или замена лифтового оборудования</t>
  </si>
  <si>
    <t xml:space="preserve">ремонт крыши</t>
  </si>
  <si>
    <t xml:space="preserve">ремонт подвальных помещений</t>
  </si>
  <si>
    <t xml:space="preserve">ремонт фасада</t>
  </si>
  <si>
    <t xml:space="preserve">ремонт фундамента</t>
  </si>
  <si>
    <t xml:space="preserve">замена плоской кровли на стропильную</t>
  </si>
  <si>
    <t xml:space="preserve">капитальный ремонт внутридомовых инженерных систем вентиляции и дымоудаления при капитальном ремонте крыш</t>
  </si>
  <si>
    <t xml:space="preserve"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</si>
  <si>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 xml:space="preserve"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</si>
  <si>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 xml:space="preserve">утепление фасадов</t>
  </si>
  <si>
    <t xml:space="preserve"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</si>
  <si>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 xml:space="preserve"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</si>
  <si>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 xml:space="preserve"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</si>
  <si>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 xml:space="preserve">строительный контроль</t>
  </si>
  <si>
    <t xml:space="preserve">разработка проектной документации</t>
  </si>
  <si>
    <t xml:space="preserve">авторский надзор при выполнении работ по МКД, имеющих статус объекта культурного наследия (памятника истории и культуры) народов РФ</t>
  </si>
  <si>
    <t xml:space="preserve">ремонт сетей ХВС</t>
  </si>
  <si>
    <t xml:space="preserve">ремонт сетей ГВС</t>
  </si>
  <si>
    <t xml:space="preserve">ремонт сетей теплоснабжения</t>
  </si>
  <si>
    <t xml:space="preserve">ремонт систем водоотведения</t>
  </si>
  <si>
    <t xml:space="preserve">ремонт сетей электроснабжения</t>
  </si>
  <si>
    <t xml:space="preserve">ремонт сетей газоснабжения</t>
  </si>
  <si>
    <t xml:space="preserve">руб.</t>
  </si>
  <si>
    <t xml:space="preserve">ед.</t>
  </si>
  <si>
    <t xml:space="preserve">кв.м</t>
  </si>
  <si>
    <t xml:space="preserve">куб.м</t>
  </si>
  <si>
    <t xml:space="preserve">Итого по Вязниковскому району на 2023-2025 годы</t>
  </si>
  <si>
    <t xml:space="preserve">X</t>
  </si>
  <si>
    <t xml:space="preserve">Итого по Вязниковскому району на 2023 год</t>
  </si>
  <si>
    <t xml:space="preserve">Итого по город Вязники</t>
  </si>
  <si>
    <t xml:space="preserve">Вязники г, Заготзерно ул, 3</t>
  </si>
  <si>
    <t xml:space="preserve">-</t>
  </si>
  <si>
    <t xml:space="preserve">Вязники г, Новая ул, 7</t>
  </si>
  <si>
    <t xml:space="preserve">Вязниковский р-н, Первомайский п, Полевая ул, 8</t>
  </si>
  <si>
    <t xml:space="preserve">Вязники г, Дечинский мкр, 15</t>
  </si>
  <si>
    <t xml:space="preserve">Вязниковский р-н, Чудиново д, Центральная ул, 9</t>
  </si>
  <si>
    <t xml:space="preserve">Вязниковский р-н, Пировы-Городищи д, Молодежная ул, 5</t>
  </si>
  <si>
    <t xml:space="preserve">Вязники г, Нововязники мкр, Южная ул, 11</t>
  </si>
  <si>
    <t xml:space="preserve">Вязники г, Калинина ул, 16</t>
  </si>
  <si>
    <t xml:space="preserve">Итого по Сарыевское</t>
  </si>
  <si>
    <t xml:space="preserve">Вязниковский р-н, Шустово д, Молодежная ул, 3</t>
  </si>
  <si>
    <t xml:space="preserve">Итого по Октябрьское</t>
  </si>
  <si>
    <t xml:space="preserve">Вязниковский р-н, Октябрьский п, Первомайская ул, 8</t>
  </si>
  <si>
    <t xml:space="preserve">Итого по Паустовское</t>
  </si>
  <si>
    <t xml:space="preserve">Вязниковский р-н, Октябрьская д, Новая ул, 1</t>
  </si>
  <si>
    <t xml:space="preserve">Вязниковский р-н, Центральный п, Клубная ул, 4</t>
  </si>
  <si>
    <t xml:space="preserve">Итого по поселок Никологоры</t>
  </si>
  <si>
    <t xml:space="preserve">Вязниковский р-н, Ерофеево д, Профсоюзная ул, 15</t>
  </si>
  <si>
    <t xml:space="preserve">Вязниковский р-н, Шатнево д, Нагорная ул, 6</t>
  </si>
  <si>
    <t xml:space="preserve">Вязниковский р-н, Никологоры п, 1-я Пролетарская ул, 59</t>
  </si>
  <si>
    <t xml:space="preserve">Итого по Вязниковскому району на 2024 год</t>
  </si>
  <si>
    <t xml:space="preserve">Вязники г. Молодежная, д. 12</t>
  </si>
  <si>
    <t xml:space="preserve">Вязники г. Комсомольская, д. 2а</t>
  </si>
  <si>
    <t xml:space="preserve">Вязники г. Володарская, д. 4/2</t>
  </si>
  <si>
    <t xml:space="preserve">Вязники г. Владимирская, д. 8/16</t>
  </si>
  <si>
    <t xml:space="preserve">Вязники г. мкр. Нововязники, ул. Механизаторов, д. 111</t>
  </si>
  <si>
    <t xml:space="preserve">Вязники г. Ул. Горького, д. 102</t>
  </si>
  <si>
    <t xml:space="preserve">Вязники г. Ул. Новая, д. 5</t>
  </si>
  <si>
    <t xml:space="preserve">Вязники г. Ул. Металлистов, д. 17</t>
  </si>
  <si>
    <t xml:space="preserve">Вязники г. Ул. Ефимьево, д. 13</t>
  </si>
  <si>
    <t xml:space="preserve">Вязники г., д. Чудиново, Зеленый пер., д. 3</t>
  </si>
  <si>
    <t xml:space="preserve">Вязники г. Ул. Чехова, д. 17а</t>
  </si>
  <si>
    <t xml:space="preserve">Вязники г, Куйбышева ул, 2</t>
  </si>
  <si>
    <t xml:space="preserve">Вязники г, Антошкина ул, 22</t>
  </si>
  <si>
    <t xml:space="preserve">Вязниковский р-н, Первомайский п, Полевая ул, 6</t>
  </si>
  <si>
    <t xml:space="preserve">Вязники г, Нововязники мкр, Красина ул, 37</t>
  </si>
  <si>
    <t xml:space="preserve">Вязники г, Чехова ул, 28б</t>
  </si>
  <si>
    <t xml:space="preserve">Вязники г, Сергиевских ул, 4</t>
  </si>
  <si>
    <t xml:space="preserve">Вязниковский р-н, Шустово д, Центральная ул, 4</t>
  </si>
  <si>
    <t xml:space="preserve">Вязниковский р-н, Октябрьский п, Первомайская ул, 9</t>
  </si>
  <si>
    <t xml:space="preserve">Итого по поселок Мстера</t>
  </si>
  <si>
    <t xml:space="preserve">Вязниковский р-н, Барское Татарово с, Совхозная ул, 10</t>
  </si>
  <si>
    <t xml:space="preserve">Вязниковский р-н, Сергеево д., Ткацкая ул., 22</t>
  </si>
  <si>
    <t xml:space="preserve">Вязниковский р-н, Сергиевы Горки с, Молодежная ул, 3</t>
  </si>
  <si>
    <t xml:space="preserve">Вязниковский р-н, Октябрьская д, Механизаторов ул, 16</t>
  </si>
  <si>
    <t xml:space="preserve">Итого по Степанцевское</t>
  </si>
  <si>
    <t xml:space="preserve">Вязниковский р-н, Степанцево п, Ленина ул, 16</t>
  </si>
  <si>
    <t xml:space="preserve">Вязниковский р-н, Никологоры п, 2-я Пролетарская ул, 21</t>
  </si>
  <si>
    <t xml:space="preserve">Итого по Вязниковскому району на 2025 год</t>
  </si>
  <si>
    <t xml:space="preserve">Вязники г, Советская ул, 60/2</t>
  </si>
  <si>
    <t xml:space="preserve">Вязники г, Мошина ул, 28</t>
  </si>
  <si>
    <t xml:space="preserve">Вязники г, Железнодорожная ул, 23</t>
  </si>
  <si>
    <t xml:space="preserve">Вязники г, Горького ул, 100</t>
  </si>
  <si>
    <t xml:space="preserve">Вязники г, Спортивная ул, 1а</t>
  </si>
  <si>
    <t xml:space="preserve">Вязники г. Металлистов ул. 3</t>
  </si>
  <si>
    <t xml:space="preserve">Вязники г. Ул. Владимирская, д. 10</t>
  </si>
  <si>
    <t xml:space="preserve">Вязники мик Нововязники ул.Юбилейная д.3</t>
  </si>
  <si>
    <t xml:space="preserve">Вязники г. Стахановская ул. 25</t>
  </si>
  <si>
    <t xml:space="preserve">Вязниковский р-н, Приозерный п, Пушкинская ул, 118</t>
  </si>
  <si>
    <t xml:space="preserve">Вязниковский р-н,Октябрьское п, Клубная ул, 5</t>
  </si>
  <si>
    <t xml:space="preserve">Вязниковский р-н, Буторлино д, Шоссейная ул, 18</t>
  </si>
  <si>
    <t xml:space="preserve">Вязниковский р-н, Барское Татарово с, Совхозная ул, 12</t>
  </si>
  <si>
    <t xml:space="preserve">Вязниковский р-н, Мстера п., Профсоюзная ул. 2</t>
  </si>
  <si>
    <t xml:space="preserve">Вязниковский р-н, Октябрьская д, Молодежная ул, 6</t>
  </si>
  <si>
    <t xml:space="preserve"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</si>
  <si>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 xml:space="preserve">Х</t>
  </si>
  <si>
    <t xml:space="preserve">Вязниковский р-он п. Мстера ул.  Профсоюзная д.12</t>
  </si>
  <si>
    <t xml:space="preserve">                                      Таблица № 1                                                  к краткосрочному плану реализации региональной    программы
Капитального ремонта общего имущества
в многоквартирных домах, расположенных на территории
муниципального образования Вязниковский район, на 2023-2025 годы
</t>
  </si>
  <si>
    <t xml:space="preserve">Адрес многоквартирного дома 
(далее - МКД)</t>
  </si>
  <si>
    <t xml:space="preserve">Год</t>
  </si>
  <si>
    <t xml:space="preserve">Материал стен</t>
  </si>
  <si>
    <t xml:space="preserve">Количество этажей</t>
  </si>
  <si>
    <t xml:space="preserve">Количество подъездов</t>
  </si>
  <si>
    <t xml:space="preserve">Общая площадь МКД (с МОП), всего</t>
  </si>
  <si>
    <t xml:space="preserve">Площадь помещений в МКД</t>
  </si>
  <si>
    <t xml:space="preserve">Количество жителей, зарегистрированных в МКД на дату утверждения краткосрочного плана</t>
  </si>
  <si>
    <t xml:space="preserve">Способ формирования фонда капитального ремонта (РО - счет регионального оператора, СС - специальный счет)</t>
  </si>
  <si>
    <t xml:space="preserve"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</si>
  <si>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 xml:space="preserve">Наименование организации, осуществляющей управление МКД</t>
  </si>
  <si>
    <t xml:space="preserve">Стоимость капитального ремонта</t>
  </si>
  <si>
    <t xml:space="preserve">Удельная стоимость капитального ремонта 1 кв. м. общей площади помещений МКД</t>
  </si>
  <si>
    <t xml:space="preserve">Предельная стоимость капитального ремонта 1 кв. м. общей площади помещений МКД</t>
  </si>
  <si>
    <t xml:space="preserve"> ввода в эксплуатацию</t>
  </si>
  <si>
    <t xml:space="preserve">завершение последнего капитального ремонта</t>
  </si>
  <si>
    <t xml:space="preserve">Всего:</t>
  </si>
  <si>
    <t xml:space="preserve">в том числе жилых помещений, находящихся в собственности граждан</t>
  </si>
  <si>
    <t xml:space="preserve">всего:</t>
  </si>
  <si>
    <t xml:space="preserve">за счет средств бюджета субъекта Российской Федерации</t>
  </si>
  <si>
    <t xml:space="preserve">за счет средств местного бюджета</t>
  </si>
  <si>
    <t xml:space="preserve">за счет средств         собственников помещений в МКД</t>
  </si>
  <si>
    <t xml:space="preserve">чел.</t>
  </si>
  <si>
    <t xml:space="preserve">руб./кв.м</t>
  </si>
  <si>
    <t xml:space="preserve">Кирпичные</t>
  </si>
  <si>
    <t xml:space="preserve">РО</t>
  </si>
  <si>
    <t xml:space="preserve">УК</t>
  </si>
  <si>
    <t xml:space="preserve">ЖЭК № 3</t>
  </si>
  <si>
    <t xml:space="preserve">8</t>
  </si>
  <si>
    <t xml:space="preserve">2</t>
  </si>
  <si>
    <t xml:space="preserve">ЖЭК № 4</t>
  </si>
  <si>
    <t xml:space="preserve">Блочные</t>
  </si>
  <si>
    <t xml:space="preserve">4</t>
  </si>
  <si>
    <t xml:space="preserve">НУ</t>
  </si>
  <si>
    <t xml:space="preserve">3</t>
  </si>
  <si>
    <t xml:space="preserve">ООО "ЖЭК №4"</t>
  </si>
  <si>
    <t xml:space="preserve">Панельные</t>
  </si>
  <si>
    <t xml:space="preserve">ТСЖ</t>
  </si>
  <si>
    <t xml:space="preserve">ТСЖ "Южная 11"</t>
  </si>
  <si>
    <t xml:space="preserve">1</t>
  </si>
  <si>
    <t xml:space="preserve">ООО "ЖЭК"Никологоры"</t>
  </si>
  <si>
    <t xml:space="preserve">Кирпичный</t>
  </si>
  <si>
    <t xml:space="preserve">ЖЭК № 1</t>
  </si>
  <si>
    <t xml:space="preserve">МУП "ЖКС"</t>
  </si>
  <si>
    <t xml:space="preserve">Ж/б панели</t>
  </si>
  <si>
    <t xml:space="preserve">ТСЖ "Ефимьево 13"</t>
  </si>
  <si>
    <t xml:space="preserve">ТСЖ "Искра"</t>
  </si>
  <si>
    <t xml:space="preserve">Деревянные</t>
  </si>
  <si>
    <t xml:space="preserve">ТСЖ "Степанцевское"</t>
  </si>
  <si>
    <t xml:space="preserve">Итого по Никологоры</t>
  </si>
  <si>
    <t xml:space="preserve">6</t>
  </si>
  <si>
    <t xml:space="preserve">ООО "ЖЭК №2"</t>
  </si>
  <si>
    <t xml:space="preserve">ЖЭК № 2</t>
  </si>
  <si>
    <t xml:space="preserve">СТН "Мальва"</t>
  </si>
  <si>
    <t xml:space="preserve">кирпичные</t>
  </si>
  <si>
    <t xml:space="preserve">Вязники г.мик Нововязники Юбилейная ул. 3 </t>
  </si>
  <si>
    <t xml:space="preserve">Вязники г. ул  Стахановская  д. 25</t>
  </si>
  <si>
    <t xml:space="preserve">панельный</t>
  </si>
  <si>
    <t xml:space="preserve">ЖЭК №3</t>
  </si>
  <si>
    <t xml:space="preserve">Вязниковский р-н, Октябрьский п, Клубная ул,5</t>
  </si>
  <si>
    <t xml:space="preserve">Вязникиовский р-н, Мстера п. Профсоюзная д.2</t>
  </si>
  <si>
    <t xml:space="preserve">Таблица № 2</t>
  </si>
  <si>
    <t xml:space="preserve">к краткосрочному плану реализации региональной    программы
капитального ремонта общего имущества
в многоквартирных домах, расположенных на территории
муниципального образования Вязниковский район, на 2023-2025 годы
</t>
  </si>
  <si>
    <t xml:space="preserve">Источники финансирования краткосрочного плана
реализации региональной программы капитального ремонта
общего имущества в многоквартирных домах
на территории Вязниковского района на период 2023-2025 годы</t>
  </si>
  <si>
    <t xml:space="preserve">Источники финансирования </t>
  </si>
  <si>
    <t xml:space="preserve">Объем финансирования по 2023 г., руб.</t>
  </si>
  <si>
    <t xml:space="preserve">Всего </t>
  </si>
  <si>
    <t xml:space="preserve">в том числе: Фонд содействия реформированию жилищно-коммунального хозяйства</t>
  </si>
  <si>
    <t xml:space="preserve">Областной бюджет</t>
  </si>
  <si>
    <t xml:space="preserve">Местные бюджеты</t>
  </si>
  <si>
    <t xml:space="preserve">Средства собственников</t>
  </si>
  <si>
    <t xml:space="preserve">Объем финансирования по 2024 г., руб.</t>
  </si>
  <si>
    <t xml:space="preserve">Объем финансирования по 2025 г., руб.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</si>
  <si>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</si>
  <si>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 xml:space="preserve">Объем финансирования в 2023 г., руб.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</si>
</sst>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General"/>
    <numFmt numFmtId="168" formatCode="0"/>
    <numFmt numFmtId="169" formatCode="#,##0"/>
  </numFmts>
  <fonts count="2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60"/>
      <name val="Times New Roman"/>
      <family val="1"/>
      <charset val="204"/>
    </font>
    <font>
      <u val="single"/>
      <sz val="60"/>
      <name val="Times New Roman"/>
      <family val="1"/>
      <charset val="204"/>
    </font>
    <font>
      <sz val="22"/>
      <color rgb="FF000000"/>
      <name val="Calibri"/>
      <family val="2"/>
      <charset val="204"/>
    </font>
    <font>
      <sz val="40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 val="true"/>
      <sz val="2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1" xfId="2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22" fillId="0" borderId="1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22" fillId="0" borderId="4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22" fillId="0" borderId="5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2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3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 2 2 2" xfId="21"/>
    <cellStyle name="Обычный 7" xfId="22"/>
    <cellStyle name="Обычный_Лист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97"/>
  <sheetViews>
    <sheetView showFormulas="false" showGridLines="true" showRowColHeaders="true" showZeros="true" rightToLeft="false" tabSelected="false" showOutlineSymbols="true" defaultGridColor="true" view="pageBreakPreview" topLeftCell="A25" colorId="64" zoomScale="40" zoomScaleNormal="40" zoomScalePageLayoutView="40" workbookViewId="0">
      <selection pane="topLeft" activeCell="W1" activeCellId="0" sqref="W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28.86"/>
    <col collapsed="false" customWidth="true" hidden="false" outlineLevel="0" max="3" min="3" style="1" width="29.42"/>
    <col collapsed="false" customWidth="true" hidden="false" outlineLevel="0" max="4" min="4" style="1" width="22.15"/>
    <col collapsed="false" customWidth="true" hidden="false" outlineLevel="0" max="5" min="5" style="1" width="16"/>
    <col collapsed="false" customWidth="true" hidden="false" outlineLevel="0" max="6" min="6" style="1" width="16.57"/>
    <col collapsed="false" customWidth="true" hidden="false" outlineLevel="0" max="7" min="7" style="1" width="22.57"/>
    <col collapsed="false" customWidth="true" hidden="false" outlineLevel="0" max="8" min="8" style="1" width="22.29"/>
    <col collapsed="false" customWidth="true" hidden="false" outlineLevel="0" max="9" min="9" style="1" width="14.42"/>
    <col collapsed="false" customWidth="true" hidden="false" outlineLevel="0" max="10" min="10" style="1" width="11.71"/>
    <col collapsed="false" customWidth="true" hidden="false" outlineLevel="0" max="11" min="11" style="1" width="25.71"/>
    <col collapsed="false" customWidth="true" hidden="false" outlineLevel="0" max="12" min="12" style="1" width="19.86"/>
    <col collapsed="false" customWidth="true" hidden="false" outlineLevel="0" max="13" min="13" style="1" width="30.85"/>
    <col collapsed="false" customWidth="true" hidden="false" outlineLevel="0" max="14" min="14" style="1" width="15.57"/>
    <col collapsed="false" customWidth="true" hidden="false" outlineLevel="0" max="15" min="15" style="1" width="13.86"/>
    <col collapsed="false" customWidth="true" hidden="false" outlineLevel="0" max="16" min="16" style="1" width="18.29"/>
    <col collapsed="false" customWidth="true" hidden="false" outlineLevel="0" max="17" min="17" style="1" width="28"/>
    <col collapsed="false" customWidth="true" hidden="false" outlineLevel="0" max="18" min="18" style="1" width="11.71"/>
    <col collapsed="false" customWidth="true" hidden="false" outlineLevel="0" max="20" min="19" style="1" width="24.14"/>
    <col collapsed="false" customWidth="true" hidden="false" outlineLevel="0" max="21" min="21" style="1" width="22.57"/>
    <col collapsed="false" customWidth="true" hidden="false" outlineLevel="0" max="22" min="22" style="1" width="44"/>
    <col collapsed="false" customWidth="true" hidden="false" outlineLevel="0" max="23" min="23" style="1" width="26.42"/>
    <col collapsed="false" customWidth="true" hidden="false" outlineLevel="0" max="24" min="24" style="1" width="9.29"/>
    <col collapsed="false" customWidth="true" hidden="false" outlineLevel="0" max="25" min="25" style="1" width="9.42"/>
    <col collapsed="false" customWidth="true" hidden="false" outlineLevel="0" max="26" min="26" style="1" width="32"/>
    <col collapsed="false" customWidth="true" hidden="false" outlineLevel="0" max="27" min="27" style="1" width="24.14"/>
    <col collapsed="false" customWidth="true" hidden="false" outlineLevel="0" max="28" min="28" style="1" width="24.71"/>
    <col collapsed="false" customWidth="true" hidden="false" outlineLevel="0" max="29" min="29" style="1" width="25.29"/>
    <col collapsed="false" customWidth="true" hidden="false" outlineLevel="0" max="30" min="30" style="1" width="27.86"/>
    <col collapsed="false" customWidth="true" hidden="false" outlineLevel="0" max="31" min="31" style="1" width="12"/>
    <col collapsed="false" customWidth="true" hidden="false" outlineLevel="0" max="32" min="32" style="1" width="13.57"/>
    <col collapsed="false" customWidth="true" hidden="false" outlineLevel="0" max="33" min="33" style="1" width="12.57"/>
    <col collapsed="false" customWidth="false" hidden="false" outlineLevel="0" max="16384" min="34" style="1" width="8.71"/>
  </cols>
  <sheetData>
    <row r="1" customFormat="false" ht="223.5" hidden="false" customHeight="true" outlineLevel="0" collapsed="false">
      <c r="V1" s="2"/>
      <c r="W1" s="3" t="s">
        <v>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4"/>
    </row>
    <row r="2" customFormat="false" ht="396.75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4" customFormat="false" ht="51" hidden="false" customHeight="true" outlineLevel="0" collapsed="false">
      <c r="A4" s="6" t="s">
        <v>2</v>
      </c>
      <c r="B4" s="6" t="s">
        <v>3</v>
      </c>
      <c r="C4" s="7" t="s">
        <v>4</v>
      </c>
      <c r="D4" s="6" t="s">
        <v>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8" t="s">
        <v>6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9" t="s">
        <v>7</v>
      </c>
      <c r="AF4" s="9" t="s">
        <v>8</v>
      </c>
      <c r="AG4" s="9" t="s">
        <v>9</v>
      </c>
    </row>
    <row r="5" customFormat="false" ht="57" hidden="false" customHeight="true" outlineLevel="0" collapsed="false">
      <c r="A5" s="6"/>
      <c r="B5" s="6"/>
      <c r="C5" s="7"/>
      <c r="D5" s="6" t="s">
        <v>10</v>
      </c>
      <c r="E5" s="6"/>
      <c r="F5" s="6"/>
      <c r="G5" s="6"/>
      <c r="H5" s="6"/>
      <c r="I5" s="6"/>
      <c r="J5" s="6" t="s">
        <v>11</v>
      </c>
      <c r="K5" s="6"/>
      <c r="L5" s="6" t="s">
        <v>12</v>
      </c>
      <c r="M5" s="6"/>
      <c r="N5" s="6" t="s">
        <v>13</v>
      </c>
      <c r="O5" s="6"/>
      <c r="P5" s="6" t="s">
        <v>14</v>
      </c>
      <c r="Q5" s="6"/>
      <c r="R5" s="6" t="s">
        <v>15</v>
      </c>
      <c r="S5" s="6"/>
      <c r="T5" s="10" t="s">
        <v>16</v>
      </c>
      <c r="U5" s="10" t="s">
        <v>17</v>
      </c>
      <c r="V5" s="10" t="s">
        <v>18</v>
      </c>
      <c r="W5" s="10" t="s">
        <v>19</v>
      </c>
      <c r="X5" s="10" t="s">
        <v>20</v>
      </c>
      <c r="Y5" s="10" t="s">
        <v>21</v>
      </c>
      <c r="Z5" s="10" t="s">
        <v>22</v>
      </c>
      <c r="AA5" s="10" t="s">
        <v>23</v>
      </c>
      <c r="AB5" s="10" t="s">
        <v>24</v>
      </c>
      <c r="AC5" s="11" t="s">
        <v>25</v>
      </c>
      <c r="AD5" s="10" t="s">
        <v>26</v>
      </c>
      <c r="AE5" s="9"/>
      <c r="AF5" s="9"/>
      <c r="AG5" s="9"/>
    </row>
    <row r="6" customFormat="false" ht="15" hidden="false" customHeight="true" outlineLevel="0" collapsed="false">
      <c r="A6" s="6"/>
      <c r="B6" s="6"/>
      <c r="C6" s="7"/>
      <c r="D6" s="12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6"/>
      <c r="K6" s="6"/>
      <c r="L6" s="6"/>
      <c r="M6" s="6"/>
      <c r="N6" s="6"/>
      <c r="O6" s="6"/>
      <c r="P6" s="6"/>
      <c r="Q6" s="6"/>
      <c r="R6" s="6"/>
      <c r="S6" s="6"/>
      <c r="T6" s="10"/>
      <c r="U6" s="10"/>
      <c r="V6" s="10"/>
      <c r="W6" s="10"/>
      <c r="X6" s="10"/>
      <c r="Y6" s="10"/>
      <c r="Z6" s="10"/>
      <c r="AA6" s="10"/>
      <c r="AB6" s="10"/>
      <c r="AC6" s="11"/>
      <c r="AD6" s="10"/>
      <c r="AE6" s="9"/>
      <c r="AF6" s="9"/>
      <c r="AG6" s="9"/>
    </row>
    <row r="7" customFormat="false" ht="210" hidden="false" customHeight="true" outlineLevel="0" collapsed="false">
      <c r="A7" s="6"/>
      <c r="B7" s="6"/>
      <c r="C7" s="7"/>
      <c r="D7" s="12"/>
      <c r="E7" s="9"/>
      <c r="F7" s="9"/>
      <c r="G7" s="9"/>
      <c r="H7" s="9"/>
      <c r="I7" s="9"/>
      <c r="J7" s="6"/>
      <c r="K7" s="6"/>
      <c r="L7" s="6"/>
      <c r="M7" s="6"/>
      <c r="N7" s="6"/>
      <c r="O7" s="6"/>
      <c r="P7" s="6"/>
      <c r="Q7" s="6"/>
      <c r="R7" s="6"/>
      <c r="S7" s="6"/>
      <c r="T7" s="10"/>
      <c r="U7" s="10"/>
      <c r="V7" s="10"/>
      <c r="W7" s="10"/>
      <c r="X7" s="10"/>
      <c r="Y7" s="10"/>
      <c r="Z7" s="10"/>
      <c r="AA7" s="10"/>
      <c r="AB7" s="10"/>
      <c r="AC7" s="11"/>
      <c r="AD7" s="10"/>
      <c r="AE7" s="9"/>
      <c r="AF7" s="9"/>
      <c r="AG7" s="9"/>
    </row>
    <row r="8" customFormat="false" ht="15" hidden="false" customHeight="false" outlineLevel="0" collapsed="false">
      <c r="A8" s="6"/>
      <c r="B8" s="6"/>
      <c r="C8" s="7"/>
      <c r="D8" s="12"/>
      <c r="E8" s="9"/>
      <c r="F8" s="9"/>
      <c r="G8" s="9"/>
      <c r="H8" s="9"/>
      <c r="I8" s="9"/>
      <c r="J8" s="6"/>
      <c r="K8" s="6"/>
      <c r="L8" s="6"/>
      <c r="M8" s="6"/>
      <c r="N8" s="6"/>
      <c r="O8" s="6"/>
      <c r="P8" s="6"/>
      <c r="Q8" s="6"/>
      <c r="R8" s="6"/>
      <c r="S8" s="6"/>
      <c r="T8" s="10"/>
      <c r="U8" s="10"/>
      <c r="V8" s="10"/>
      <c r="W8" s="10"/>
      <c r="X8" s="10"/>
      <c r="Y8" s="10"/>
      <c r="Z8" s="10"/>
      <c r="AA8" s="10"/>
      <c r="AB8" s="10"/>
      <c r="AC8" s="11"/>
      <c r="AD8" s="10"/>
      <c r="AE8" s="9"/>
      <c r="AF8" s="9"/>
      <c r="AG8" s="9"/>
    </row>
    <row r="9" customFormat="false" ht="28.5" hidden="false" customHeight="true" outlineLevel="0" collapsed="false">
      <c r="A9" s="6"/>
      <c r="B9" s="6"/>
      <c r="C9" s="7"/>
      <c r="D9" s="12"/>
      <c r="E9" s="9"/>
      <c r="F9" s="9"/>
      <c r="G9" s="9"/>
      <c r="H9" s="9"/>
      <c r="I9" s="9"/>
      <c r="J9" s="6"/>
      <c r="K9" s="6"/>
      <c r="L9" s="6"/>
      <c r="M9" s="6"/>
      <c r="N9" s="6"/>
      <c r="O9" s="6"/>
      <c r="P9" s="6"/>
      <c r="Q9" s="6"/>
      <c r="R9" s="6"/>
      <c r="S9" s="6"/>
      <c r="T9" s="10"/>
      <c r="U9" s="10"/>
      <c r="V9" s="10"/>
      <c r="W9" s="10"/>
      <c r="X9" s="10"/>
      <c r="Y9" s="10"/>
      <c r="Z9" s="10"/>
      <c r="AA9" s="10"/>
      <c r="AB9" s="10"/>
      <c r="AC9" s="11"/>
      <c r="AD9" s="10"/>
      <c r="AE9" s="9"/>
      <c r="AF9" s="9"/>
      <c r="AG9" s="9"/>
    </row>
    <row r="10" customFormat="false" ht="32.25" hidden="false" customHeight="true" outlineLevel="0" collapsed="false">
      <c r="A10" s="6"/>
      <c r="B10" s="6"/>
      <c r="C10" s="7" t="s">
        <v>33</v>
      </c>
      <c r="D10" s="7" t="s">
        <v>33</v>
      </c>
      <c r="E10" s="7" t="s">
        <v>33</v>
      </c>
      <c r="F10" s="7" t="s">
        <v>33</v>
      </c>
      <c r="G10" s="7" t="s">
        <v>33</v>
      </c>
      <c r="H10" s="7" t="s">
        <v>33</v>
      </c>
      <c r="I10" s="7" t="s">
        <v>33</v>
      </c>
      <c r="J10" s="6" t="s">
        <v>34</v>
      </c>
      <c r="K10" s="6" t="s">
        <v>33</v>
      </c>
      <c r="L10" s="6" t="s">
        <v>35</v>
      </c>
      <c r="M10" s="6" t="s">
        <v>33</v>
      </c>
      <c r="N10" s="6" t="s">
        <v>35</v>
      </c>
      <c r="O10" s="6" t="s">
        <v>33</v>
      </c>
      <c r="P10" s="6" t="s">
        <v>35</v>
      </c>
      <c r="Q10" s="6" t="s">
        <v>33</v>
      </c>
      <c r="R10" s="6" t="s">
        <v>36</v>
      </c>
      <c r="S10" s="6" t="s">
        <v>33</v>
      </c>
      <c r="T10" s="6" t="s">
        <v>33</v>
      </c>
      <c r="U10" s="8" t="s">
        <v>33</v>
      </c>
      <c r="V10" s="6" t="s">
        <v>33</v>
      </c>
      <c r="W10" s="6" t="s">
        <v>33</v>
      </c>
      <c r="X10" s="7" t="s">
        <v>33</v>
      </c>
      <c r="Y10" s="6" t="s">
        <v>33</v>
      </c>
      <c r="Z10" s="6" t="s">
        <v>33</v>
      </c>
      <c r="AA10" s="6" t="s">
        <v>33</v>
      </c>
      <c r="AB10" s="6" t="s">
        <v>33</v>
      </c>
      <c r="AC10" s="7" t="s">
        <v>33</v>
      </c>
      <c r="AD10" s="6" t="s">
        <v>33</v>
      </c>
      <c r="AE10" s="9"/>
      <c r="AF10" s="9"/>
      <c r="AG10" s="9"/>
    </row>
    <row r="11" customFormat="false" ht="27.75" hidden="false" customHeight="false" outlineLevel="0" collapsed="false">
      <c r="A11" s="6" t="n">
        <v>1</v>
      </c>
      <c r="B11" s="6" t="n">
        <v>2</v>
      </c>
      <c r="C11" s="6" t="n">
        <v>3</v>
      </c>
      <c r="D11" s="6" t="n">
        <v>4</v>
      </c>
      <c r="E11" s="6" t="n">
        <v>5</v>
      </c>
      <c r="F11" s="6" t="n">
        <v>6</v>
      </c>
      <c r="G11" s="6" t="n">
        <v>7</v>
      </c>
      <c r="H11" s="6" t="n">
        <v>8</v>
      </c>
      <c r="I11" s="6" t="n">
        <v>9</v>
      </c>
      <c r="J11" s="6" t="n">
        <v>10</v>
      </c>
      <c r="K11" s="6" t="n">
        <v>11</v>
      </c>
      <c r="L11" s="6" t="n">
        <v>12</v>
      </c>
      <c r="M11" s="6" t="n">
        <v>13</v>
      </c>
      <c r="N11" s="6" t="n">
        <v>14</v>
      </c>
      <c r="O11" s="6" t="n">
        <v>15</v>
      </c>
      <c r="P11" s="6" t="n">
        <v>16</v>
      </c>
      <c r="Q11" s="6" t="n">
        <v>17</v>
      </c>
      <c r="R11" s="6" t="n">
        <v>18</v>
      </c>
      <c r="S11" s="6" t="n">
        <v>19</v>
      </c>
      <c r="T11" s="6" t="n">
        <v>20</v>
      </c>
      <c r="U11" s="6" t="n">
        <v>21</v>
      </c>
      <c r="V11" s="6" t="n">
        <v>22</v>
      </c>
      <c r="W11" s="6" t="n">
        <v>23</v>
      </c>
      <c r="X11" s="6" t="n">
        <v>24</v>
      </c>
      <c r="Y11" s="6" t="n">
        <v>25</v>
      </c>
      <c r="Z11" s="6" t="n">
        <v>26</v>
      </c>
      <c r="AA11" s="6" t="n">
        <v>27</v>
      </c>
      <c r="AB11" s="6" t="n">
        <v>28</v>
      </c>
      <c r="AC11" s="6" t="n">
        <v>29</v>
      </c>
      <c r="AD11" s="6" t="n">
        <v>30</v>
      </c>
      <c r="AE11" s="6" t="n">
        <v>31</v>
      </c>
      <c r="AF11" s="6" t="n">
        <v>32</v>
      </c>
      <c r="AG11" s="6" t="n">
        <v>33</v>
      </c>
    </row>
    <row r="12" customFormat="false" ht="63.75" hidden="false" customHeight="true" outlineLevel="0" collapsed="false">
      <c r="A12" s="13" t="s">
        <v>37</v>
      </c>
      <c r="B12" s="13"/>
      <c r="C12" s="14" t="n">
        <f aca="false">C13+C34+C71</f>
        <v>429960795.85</v>
      </c>
      <c r="D12" s="14" t="n">
        <f aca="false">D13+D34+D71</f>
        <v>863189.97</v>
      </c>
      <c r="E12" s="14" t="n">
        <f aca="false">E13+E34+E71</f>
        <v>0</v>
      </c>
      <c r="F12" s="14" t="n">
        <f aca="false">F13+F34+F71</f>
        <v>0</v>
      </c>
      <c r="G12" s="14" t="n">
        <f aca="false">G13+G34+G71</f>
        <v>0</v>
      </c>
      <c r="H12" s="14" t="n">
        <f aca="false">H13+H34+H71</f>
        <v>0</v>
      </c>
      <c r="I12" s="14" t="n">
        <f aca="false">I13+I34+I71</f>
        <v>0</v>
      </c>
      <c r="J12" s="15" t="n">
        <f aca="false">J13+J34+J71</f>
        <v>3</v>
      </c>
      <c r="K12" s="14" t="n">
        <f aca="false">K13+K34+K71</f>
        <v>7964419.86</v>
      </c>
      <c r="L12" s="14" t="n">
        <f aca="false">L13+L34+L71</f>
        <v>38694.18</v>
      </c>
      <c r="M12" s="14" t="n">
        <f aca="false">M13+M34+M71</f>
        <v>331825243.14</v>
      </c>
      <c r="N12" s="14" t="n">
        <f aca="false">N13+N34+N71</f>
        <v>0</v>
      </c>
      <c r="O12" s="14" t="n">
        <f aca="false">O13+O34+O71</f>
        <v>0</v>
      </c>
      <c r="P12" s="14" t="n">
        <f aca="false">P13+P34+P71</f>
        <v>4245.33</v>
      </c>
      <c r="Q12" s="14" t="n">
        <f aca="false">Q13+Q34+Q71</f>
        <v>28371415.1</v>
      </c>
      <c r="R12" s="14" t="n">
        <f aca="false">R13+R34+R71</f>
        <v>71</v>
      </c>
      <c r="S12" s="14" t="n">
        <f aca="false">S13+S34+S71</f>
        <v>2729425.46</v>
      </c>
      <c r="T12" s="14" t="n">
        <f aca="false">T13+T34+T71</f>
        <v>0</v>
      </c>
      <c r="U12" s="14" t="n">
        <f aca="false">U13+U34+U71</f>
        <v>0</v>
      </c>
      <c r="V12" s="14" t="n">
        <f aca="false">V13+V34+V71</f>
        <v>0</v>
      </c>
      <c r="W12" s="14" t="n">
        <f aca="false">W13+W34+W71</f>
        <v>0</v>
      </c>
      <c r="X12" s="14" t="n">
        <f aca="false">X13+X34+X71</f>
        <v>0</v>
      </c>
      <c r="Y12" s="14" t="n">
        <f aca="false">Y13+Y34+Y71</f>
        <v>0</v>
      </c>
      <c r="Z12" s="14" t="n">
        <f aca="false">Z13+Z34+Z71</f>
        <v>0</v>
      </c>
      <c r="AA12" s="14" t="n">
        <f aca="false">AA13+AA34+AA71</f>
        <v>0</v>
      </c>
      <c r="AB12" s="14" t="n">
        <f aca="false">AB13+AB34+AB71</f>
        <v>3476364.71</v>
      </c>
      <c r="AC12" s="14" t="n">
        <f aca="false">AC13+AC34+AC71</f>
        <v>6906181.7</v>
      </c>
      <c r="AD12" s="14" t="n">
        <f aca="false">AD13+AD34+AD71</f>
        <v>480000</v>
      </c>
      <c r="AE12" s="16" t="s">
        <v>38</v>
      </c>
      <c r="AF12" s="16" t="s">
        <v>38</v>
      </c>
      <c r="AG12" s="16" t="s">
        <v>38</v>
      </c>
    </row>
    <row r="13" customFormat="false" ht="27.75" hidden="false" customHeight="false" outlineLevel="0" collapsed="false">
      <c r="A13" s="17" t="s">
        <v>39</v>
      </c>
      <c r="B13" s="6"/>
      <c r="C13" s="14" t="n">
        <f aca="false">C14+C23+C25+C27+C30</f>
        <v>73915849.97</v>
      </c>
      <c r="D13" s="14" t="n">
        <f aca="false">D14+D23+D25+D27+D30</f>
        <v>0</v>
      </c>
      <c r="E13" s="14" t="n">
        <f aca="false">E14+E23+E25+E27+E30</f>
        <v>0</v>
      </c>
      <c r="F13" s="14" t="n">
        <f aca="false">F14+F23+F25+F27+F30</f>
        <v>0</v>
      </c>
      <c r="G13" s="14" t="n">
        <f aca="false">G14+G23+G25+G27+G30</f>
        <v>0</v>
      </c>
      <c r="H13" s="14" t="n">
        <f aca="false">H14+H23+H25+H27+H30</f>
        <v>0</v>
      </c>
      <c r="I13" s="14" t="n">
        <f aca="false">I14+I23+I25+I27+I30</f>
        <v>0</v>
      </c>
      <c r="J13" s="15" t="n">
        <f aca="false">J14+J23+J25+J27+J30</f>
        <v>0</v>
      </c>
      <c r="K13" s="14" t="n">
        <f aca="false">K14+K23+K25+K27+K30</f>
        <v>0</v>
      </c>
      <c r="L13" s="14" t="n">
        <f aca="false">L14+L23+L25+L27+L30</f>
        <v>5694.74</v>
      </c>
      <c r="M13" s="14" t="n">
        <f aca="false">M14+M23+M25+M27+M30</f>
        <v>51183738.64</v>
      </c>
      <c r="N13" s="14" t="n">
        <f aca="false">N14+N23+N25+N27+N30</f>
        <v>0</v>
      </c>
      <c r="O13" s="14" t="n">
        <f aca="false">O14+O23+O25+O27+O30</f>
        <v>0</v>
      </c>
      <c r="P13" s="14" t="n">
        <f aca="false">P14+P23+P25+P27+P30</f>
        <v>2979</v>
      </c>
      <c r="Q13" s="14" t="n">
        <f aca="false">Q14+Q23+Q25+Q27+Q30</f>
        <v>20909365.51</v>
      </c>
      <c r="R13" s="14" t="n">
        <f aca="false">R14+R23+R25+R27+R30</f>
        <v>0</v>
      </c>
      <c r="S13" s="14" t="n">
        <f aca="false">S14+S23+S25+S27+S30</f>
        <v>0</v>
      </c>
      <c r="T13" s="14" t="n">
        <f aca="false">T14+T23+T25+T27+T30</f>
        <v>0</v>
      </c>
      <c r="U13" s="14" t="n">
        <f aca="false">U14+U23+U25+U27+U30</f>
        <v>0</v>
      </c>
      <c r="V13" s="14" t="n">
        <f aca="false">V14+V23+V25+V27+V30</f>
        <v>0</v>
      </c>
      <c r="W13" s="14" t="n">
        <f aca="false">W14+W23+W25+W27+W30</f>
        <v>0</v>
      </c>
      <c r="X13" s="14" t="n">
        <f aca="false">X14+X23+X25+X27+X30</f>
        <v>0</v>
      </c>
      <c r="Y13" s="14" t="n">
        <f aca="false">Y14+Y23+Y25+Y27+Y30</f>
        <v>0</v>
      </c>
      <c r="Z13" s="14" t="n">
        <f aca="false">Z14+Z23+Z25+Z27+Z30</f>
        <v>0</v>
      </c>
      <c r="AA13" s="14" t="n">
        <f aca="false">AA14+AA23+AA25+AA27+AA30</f>
        <v>0</v>
      </c>
      <c r="AB13" s="14" t="n">
        <f aca="false">AB14+AB23+AB25+AB27+AB30</f>
        <v>1026273.17</v>
      </c>
      <c r="AC13" s="14" t="n">
        <f aca="false">AC14+AC23+AC25+AC27+AC30</f>
        <v>1295125.46</v>
      </c>
      <c r="AD13" s="14" t="n">
        <f aca="false">AD14+AD23+AD25+AD27+AD30</f>
        <v>0</v>
      </c>
      <c r="AE13" s="16" t="s">
        <v>38</v>
      </c>
      <c r="AF13" s="16" t="s">
        <v>38</v>
      </c>
      <c r="AG13" s="16" t="s">
        <v>38</v>
      </c>
    </row>
    <row r="14" customFormat="false" ht="27.75" hidden="false" customHeight="false" outlineLevel="0" collapsed="false">
      <c r="A14" s="18" t="s">
        <v>40</v>
      </c>
      <c r="B14" s="18"/>
      <c r="C14" s="14" t="n">
        <f aca="false">SUM(C15:C22)</f>
        <v>48546332.49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20" t="n">
        <v>0</v>
      </c>
      <c r="K14" s="19" t="n">
        <v>0</v>
      </c>
      <c r="L14" s="19" t="n">
        <v>3011.5</v>
      </c>
      <c r="M14" s="19" t="n">
        <v>26640493.06</v>
      </c>
      <c r="N14" s="19" t="n">
        <v>0</v>
      </c>
      <c r="O14" s="19" t="n">
        <v>0</v>
      </c>
      <c r="P14" s="19" t="n">
        <v>2979</v>
      </c>
      <c r="Q14" s="19" t="n">
        <v>20909365.51</v>
      </c>
      <c r="R14" s="19" t="n">
        <v>0</v>
      </c>
      <c r="S14" s="19" t="n">
        <v>0</v>
      </c>
      <c r="T14" s="19" t="n">
        <v>0</v>
      </c>
      <c r="U14" s="19" t="n">
        <v>0</v>
      </c>
      <c r="V14" s="19" t="n">
        <v>0</v>
      </c>
      <c r="W14" s="19" t="n">
        <v>0</v>
      </c>
      <c r="X14" s="19" t="n">
        <v>0</v>
      </c>
      <c r="Y14" s="19" t="n">
        <v>0</v>
      </c>
      <c r="Z14" s="19" t="n">
        <v>0</v>
      </c>
      <c r="AA14" s="19" t="n">
        <v>0</v>
      </c>
      <c r="AB14" s="19" t="n">
        <v>707141.49</v>
      </c>
      <c r="AC14" s="19" t="n">
        <v>679596.02</v>
      </c>
      <c r="AD14" s="19" t="n">
        <v>0</v>
      </c>
      <c r="AE14" s="6" t="s">
        <v>38</v>
      </c>
      <c r="AF14" s="6" t="s">
        <v>38</v>
      </c>
      <c r="AG14" s="6" t="s">
        <v>38</v>
      </c>
    </row>
    <row r="15" customFormat="false" ht="27.75" hidden="false" customHeight="false" outlineLevel="0" collapsed="false">
      <c r="A15" s="21" t="n">
        <v>1</v>
      </c>
      <c r="B15" s="22" t="s">
        <v>41</v>
      </c>
      <c r="C15" s="23" t="n">
        <f aca="false">D15+E15+F15+G15+H15+I15+K15+M15+O15+Q15+S15+T15+U15+V15+W15+X15+Y15+Z15+AA15+AB15+AC15+AD15</f>
        <v>69346.91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5" t="n">
        <v>0</v>
      </c>
      <c r="K15" s="24" t="n">
        <v>0</v>
      </c>
      <c r="L15" s="26" t="n">
        <v>0</v>
      </c>
      <c r="M15" s="19" t="n">
        <v>0</v>
      </c>
      <c r="N15" s="24" t="n">
        <v>0</v>
      </c>
      <c r="O15" s="24" t="n">
        <v>0</v>
      </c>
      <c r="P15" s="19" t="n">
        <v>0</v>
      </c>
      <c r="Q15" s="19" t="n">
        <v>0</v>
      </c>
      <c r="R15" s="24" t="n">
        <v>0</v>
      </c>
      <c r="S15" s="24" t="n">
        <v>0</v>
      </c>
      <c r="T15" s="24" t="n">
        <v>0</v>
      </c>
      <c r="U15" s="24" t="n">
        <v>0</v>
      </c>
      <c r="V15" s="24" t="n">
        <v>0</v>
      </c>
      <c r="W15" s="24" t="n">
        <v>0</v>
      </c>
      <c r="X15" s="24" t="n">
        <v>0</v>
      </c>
      <c r="Y15" s="24" t="n">
        <v>0</v>
      </c>
      <c r="Z15" s="24" t="n">
        <v>0</v>
      </c>
      <c r="AA15" s="24" t="n">
        <v>0</v>
      </c>
      <c r="AB15" s="19" t="n">
        <v>0</v>
      </c>
      <c r="AC15" s="24" t="n">
        <v>69346.91</v>
      </c>
      <c r="AD15" s="24" t="n">
        <v>0</v>
      </c>
      <c r="AE15" s="6" t="n">
        <v>2023</v>
      </c>
      <c r="AF15" s="6" t="s">
        <v>42</v>
      </c>
      <c r="AG15" s="6" t="s">
        <v>42</v>
      </c>
    </row>
    <row r="16" customFormat="false" ht="27.75" hidden="false" customHeight="false" outlineLevel="0" collapsed="false">
      <c r="A16" s="21" t="n">
        <v>2</v>
      </c>
      <c r="B16" s="22" t="s">
        <v>43</v>
      </c>
      <c r="C16" s="23" t="n">
        <f aca="false">D16+E16+F16+G16+H16+I16+K16+M16+O16+Q16+S16+T16+U16+V16+W16+X16+Y16+Z16+AA16+AB16+AC16+AD16</f>
        <v>3549334.15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5" t="n">
        <v>0</v>
      </c>
      <c r="K16" s="24" t="n">
        <v>0</v>
      </c>
      <c r="L16" s="19" t="n">
        <v>412</v>
      </c>
      <c r="M16" s="19" t="n">
        <v>3433009.25</v>
      </c>
      <c r="N16" s="24" t="n">
        <v>0</v>
      </c>
      <c r="O16" s="24" t="n">
        <v>0</v>
      </c>
      <c r="P16" s="19" t="n">
        <v>0</v>
      </c>
      <c r="Q16" s="19" t="n">
        <v>0</v>
      </c>
      <c r="R16" s="24" t="n">
        <v>0</v>
      </c>
      <c r="S16" s="24" t="n">
        <v>0</v>
      </c>
      <c r="T16" s="24" t="n">
        <v>0</v>
      </c>
      <c r="U16" s="24" t="n">
        <v>0</v>
      </c>
      <c r="V16" s="24" t="n">
        <v>0</v>
      </c>
      <c r="W16" s="24" t="n">
        <v>0</v>
      </c>
      <c r="X16" s="24" t="n">
        <v>0</v>
      </c>
      <c r="Y16" s="24" t="n">
        <v>0</v>
      </c>
      <c r="Z16" s="24" t="n">
        <v>0</v>
      </c>
      <c r="AA16" s="24" t="n">
        <v>0</v>
      </c>
      <c r="AB16" s="24" t="n">
        <v>32325.22</v>
      </c>
      <c r="AC16" s="19" t="n">
        <v>83999.68</v>
      </c>
      <c r="AD16" s="24" t="n">
        <v>0</v>
      </c>
      <c r="AE16" s="6" t="n">
        <v>2023</v>
      </c>
      <c r="AF16" s="6" t="n">
        <v>2023</v>
      </c>
      <c r="AG16" s="6" t="n">
        <v>2023</v>
      </c>
    </row>
    <row r="17" customFormat="false" ht="27.75" hidden="false" customHeight="false" outlineLevel="0" collapsed="false">
      <c r="A17" s="21" t="n">
        <v>3</v>
      </c>
      <c r="B17" s="22" t="s">
        <v>44</v>
      </c>
      <c r="C17" s="23" t="n">
        <f aca="false">D17+E17+F17+G17+H17+I17+K17+M17+O17+Q17+S17+T17+U17+V17+W17+X17+Y17+Z17+AA17+AB17+AC17+AD17</f>
        <v>4524224.55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5" t="n">
        <v>0</v>
      </c>
      <c r="K17" s="24" t="n">
        <v>0</v>
      </c>
      <c r="L17" s="26" t="n">
        <v>435.6</v>
      </c>
      <c r="M17" s="19" t="n">
        <v>4420442.28</v>
      </c>
      <c r="N17" s="24" t="n">
        <v>0</v>
      </c>
      <c r="O17" s="24" t="n">
        <v>0</v>
      </c>
      <c r="P17" s="19" t="n">
        <v>0</v>
      </c>
      <c r="Q17" s="19" t="n">
        <v>0</v>
      </c>
      <c r="R17" s="24" t="n">
        <v>0</v>
      </c>
      <c r="S17" s="24" t="n">
        <v>0</v>
      </c>
      <c r="T17" s="24" t="n">
        <v>0</v>
      </c>
      <c r="U17" s="24" t="n">
        <v>0</v>
      </c>
      <c r="V17" s="24" t="n">
        <v>0</v>
      </c>
      <c r="W17" s="24" t="n">
        <v>0</v>
      </c>
      <c r="X17" s="24" t="n">
        <v>0</v>
      </c>
      <c r="Y17" s="24" t="n">
        <v>0</v>
      </c>
      <c r="Z17" s="24" t="n">
        <v>0</v>
      </c>
      <c r="AA17" s="24" t="n">
        <v>0</v>
      </c>
      <c r="AB17" s="19" t="n">
        <v>41622.88</v>
      </c>
      <c r="AC17" s="19" t="n">
        <v>62159.39</v>
      </c>
      <c r="AD17" s="24" t="n">
        <v>0</v>
      </c>
      <c r="AE17" s="6" t="n">
        <v>2023</v>
      </c>
      <c r="AF17" s="6" t="n">
        <v>2023</v>
      </c>
      <c r="AG17" s="6" t="n">
        <v>2023</v>
      </c>
    </row>
    <row r="18" customFormat="false" ht="27.75" hidden="false" customHeight="false" outlineLevel="0" collapsed="false">
      <c r="A18" s="21" t="n">
        <v>4</v>
      </c>
      <c r="B18" s="22" t="s">
        <v>45</v>
      </c>
      <c r="C18" s="23" t="n">
        <f aca="false">D18+E18+F18+G18+H18+I18+K18+M18+O18+Q18+S18+T18+U18+V18+W18+X18+Y18+Z18+AA18+AB18+AC18+AD18</f>
        <v>5719858.08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5" t="n">
        <v>0</v>
      </c>
      <c r="K18" s="24" t="n">
        <v>0</v>
      </c>
      <c r="L18" s="26" t="n">
        <v>808.6</v>
      </c>
      <c r="M18" s="19" t="n">
        <v>5531000.09</v>
      </c>
      <c r="N18" s="24" t="n">
        <v>0</v>
      </c>
      <c r="O18" s="24" t="n">
        <v>0</v>
      </c>
      <c r="P18" s="19" t="n">
        <v>0</v>
      </c>
      <c r="Q18" s="19" t="n">
        <v>0</v>
      </c>
      <c r="R18" s="24" t="n">
        <v>0</v>
      </c>
      <c r="S18" s="24" t="n">
        <v>0</v>
      </c>
      <c r="T18" s="24" t="n">
        <v>0</v>
      </c>
      <c r="U18" s="24" t="n">
        <v>0</v>
      </c>
      <c r="V18" s="24" t="n">
        <v>0</v>
      </c>
      <c r="W18" s="24" t="n">
        <v>0</v>
      </c>
      <c r="X18" s="24" t="n">
        <v>0</v>
      </c>
      <c r="Y18" s="24" t="n">
        <v>0</v>
      </c>
      <c r="Z18" s="24" t="n">
        <v>0</v>
      </c>
      <c r="AA18" s="24" t="n">
        <v>0</v>
      </c>
      <c r="AB18" s="19" t="n">
        <v>52079.9</v>
      </c>
      <c r="AC18" s="19" t="n">
        <v>136778.09</v>
      </c>
      <c r="AD18" s="24" t="n">
        <v>0</v>
      </c>
      <c r="AE18" s="6" t="n">
        <v>2023</v>
      </c>
      <c r="AF18" s="6" t="n">
        <v>2023</v>
      </c>
      <c r="AG18" s="6" t="n">
        <v>2023</v>
      </c>
    </row>
    <row r="19" customFormat="false" ht="27.75" hidden="false" customHeight="false" outlineLevel="0" collapsed="false">
      <c r="A19" s="21" t="n">
        <v>5</v>
      </c>
      <c r="B19" s="22" t="s">
        <v>46</v>
      </c>
      <c r="C19" s="23" t="n">
        <f aca="false">D19+E19+F19+G19+H19+I19+K19+M19+O19+Q19+S19+T19+U19+V19+W19+X19+Y19+Z19+AA19+AB19+AC19+AD19</f>
        <v>60717.15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5" t="n">
        <v>0</v>
      </c>
      <c r="K19" s="24" t="n">
        <v>0</v>
      </c>
      <c r="L19" s="19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24" t="n">
        <v>0</v>
      </c>
      <c r="T19" s="24" t="n">
        <v>0</v>
      </c>
      <c r="U19" s="24" t="n">
        <v>0</v>
      </c>
      <c r="V19" s="24" t="n">
        <v>0</v>
      </c>
      <c r="W19" s="24" t="n">
        <v>0</v>
      </c>
      <c r="X19" s="24" t="n">
        <v>0</v>
      </c>
      <c r="Y19" s="24" t="n">
        <v>0</v>
      </c>
      <c r="Z19" s="24" t="n">
        <v>0</v>
      </c>
      <c r="AA19" s="24" t="n">
        <v>0</v>
      </c>
      <c r="AB19" s="24" t="n">
        <v>0</v>
      </c>
      <c r="AC19" s="24" t="n">
        <v>60717.15</v>
      </c>
      <c r="AD19" s="24" t="n">
        <v>0</v>
      </c>
      <c r="AE19" s="27" t="n">
        <v>2023</v>
      </c>
      <c r="AF19" s="27" t="s">
        <v>42</v>
      </c>
      <c r="AG19" s="28" t="s">
        <v>42</v>
      </c>
    </row>
    <row r="20" customFormat="false" ht="27.75" hidden="false" customHeight="false" outlineLevel="0" collapsed="false">
      <c r="A20" s="21" t="n">
        <v>6</v>
      </c>
      <c r="B20" s="29" t="s">
        <v>47</v>
      </c>
      <c r="C20" s="23" t="n">
        <f aca="false">D20+E20+F20+G20+H20+I20+K20+M20+O20+Q20+S20+T20+U20+V20+W20+X20+Y20+Z20+AA20+AB20+AC20+AD20</f>
        <v>7974949.13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5" t="n">
        <v>0</v>
      </c>
      <c r="K20" s="24" t="n">
        <v>0</v>
      </c>
      <c r="L20" s="19" t="n">
        <v>837.3</v>
      </c>
      <c r="M20" s="30" t="n">
        <v>7891356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24" t="n">
        <v>0</v>
      </c>
      <c r="T20" s="24" t="n">
        <v>0</v>
      </c>
      <c r="U20" s="24" t="n">
        <v>0</v>
      </c>
      <c r="V20" s="24" t="n">
        <v>0</v>
      </c>
      <c r="W20" s="24" t="n">
        <v>0</v>
      </c>
      <c r="X20" s="24" t="n">
        <v>0</v>
      </c>
      <c r="Y20" s="24" t="n">
        <v>0</v>
      </c>
      <c r="Z20" s="24" t="n">
        <v>0</v>
      </c>
      <c r="AA20" s="24" t="n">
        <v>0</v>
      </c>
      <c r="AB20" s="24" t="n">
        <v>83593.13</v>
      </c>
      <c r="AC20" s="24" t="n">
        <v>0</v>
      </c>
      <c r="AD20" s="24" t="n">
        <v>0</v>
      </c>
      <c r="AE20" s="27" t="s">
        <v>42</v>
      </c>
      <c r="AF20" s="27" t="n">
        <v>2023</v>
      </c>
      <c r="AG20" s="28" t="n">
        <v>2023</v>
      </c>
    </row>
    <row r="21" customFormat="false" ht="27.75" hidden="false" customHeight="false" outlineLevel="0" collapsed="false">
      <c r="A21" s="21" t="n">
        <v>7</v>
      </c>
      <c r="B21" s="29" t="s">
        <v>48</v>
      </c>
      <c r="C21" s="23" t="n">
        <f aca="false">D21+E21+F21+G21+H21+I21+K21+M21+O21+Q21+S21+T21+U21+V21+W21+X21+Y21+Z21+AA21+AB21+AC21+AD21</f>
        <v>21352715.43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5" t="n">
        <v>0</v>
      </c>
      <c r="K21" s="24" t="n">
        <v>0</v>
      </c>
      <c r="L21" s="24" t="n">
        <v>0</v>
      </c>
      <c r="M21" s="30" t="n">
        <v>0</v>
      </c>
      <c r="N21" s="24" t="n">
        <v>0</v>
      </c>
      <c r="O21" s="24" t="n">
        <v>0</v>
      </c>
      <c r="P21" s="19" t="n">
        <v>2979</v>
      </c>
      <c r="Q21" s="24" t="n">
        <v>20909365.51</v>
      </c>
      <c r="R21" s="24" t="n">
        <v>0</v>
      </c>
      <c r="S21" s="24" t="n">
        <v>0</v>
      </c>
      <c r="T21" s="24" t="n">
        <v>0</v>
      </c>
      <c r="U21" s="24" t="n">
        <v>0</v>
      </c>
      <c r="V21" s="24" t="n">
        <v>0</v>
      </c>
      <c r="W21" s="24" t="n">
        <v>0</v>
      </c>
      <c r="X21" s="24" t="n">
        <v>0</v>
      </c>
      <c r="Y21" s="24" t="n">
        <v>0</v>
      </c>
      <c r="Z21" s="24" t="n">
        <v>0</v>
      </c>
      <c r="AA21" s="24" t="n">
        <v>0</v>
      </c>
      <c r="AB21" s="24" t="n">
        <v>263458.01</v>
      </c>
      <c r="AC21" s="24" t="n">
        <v>179891.91</v>
      </c>
      <c r="AD21" s="24" t="n">
        <v>0</v>
      </c>
      <c r="AE21" s="27" t="n">
        <v>2023</v>
      </c>
      <c r="AF21" s="27" t="n">
        <v>2023</v>
      </c>
      <c r="AG21" s="28" t="n">
        <v>2023</v>
      </c>
    </row>
    <row r="22" customFormat="false" ht="27.75" hidden="false" customHeight="false" outlineLevel="0" collapsed="false">
      <c r="A22" s="21" t="n">
        <v>8</v>
      </c>
      <c r="B22" s="22" t="s">
        <v>49</v>
      </c>
      <c r="C22" s="23" t="n">
        <f aca="false">D22+E22+F22+G22+H22+I22+K22+M22+O22+Q22+S22+T22+U22+V22+W22+X22+Y22+Z22+AA22+AB22+AC22+AD22</f>
        <v>5295187.09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5" t="n">
        <v>0</v>
      </c>
      <c r="K22" s="24" t="n">
        <v>0</v>
      </c>
      <c r="L22" s="24" t="n">
        <v>492</v>
      </c>
      <c r="M22" s="24" t="n">
        <v>5131511.53</v>
      </c>
      <c r="N22" s="24" t="n">
        <v>0</v>
      </c>
      <c r="O22" s="24" t="n">
        <v>0</v>
      </c>
      <c r="P22" s="19" t="n">
        <v>0</v>
      </c>
      <c r="Q22" s="19" t="n">
        <v>0</v>
      </c>
      <c r="R22" s="24" t="n">
        <v>0</v>
      </c>
      <c r="S22" s="24" t="n">
        <v>0</v>
      </c>
      <c r="T22" s="24" t="n">
        <v>0</v>
      </c>
      <c r="U22" s="24" t="n">
        <v>0</v>
      </c>
      <c r="V22" s="24" t="n">
        <v>0</v>
      </c>
      <c r="W22" s="24" t="n">
        <v>0</v>
      </c>
      <c r="X22" s="24" t="n">
        <v>0</v>
      </c>
      <c r="Y22" s="24" t="n">
        <v>0</v>
      </c>
      <c r="Z22" s="24" t="n">
        <v>0</v>
      </c>
      <c r="AA22" s="24" t="n">
        <v>0</v>
      </c>
      <c r="AB22" s="19" t="n">
        <v>76972.67</v>
      </c>
      <c r="AC22" s="19" t="n">
        <v>86702.89</v>
      </c>
      <c r="AD22" s="24" t="n">
        <v>0</v>
      </c>
      <c r="AE22" s="6" t="n">
        <v>2023</v>
      </c>
      <c r="AF22" s="6" t="n">
        <v>2023</v>
      </c>
      <c r="AG22" s="6" t="n">
        <v>2023</v>
      </c>
    </row>
    <row r="23" customFormat="false" ht="27.75" hidden="false" customHeight="false" outlineLevel="0" collapsed="false">
      <c r="A23" s="18" t="s">
        <v>50</v>
      </c>
      <c r="B23" s="18"/>
      <c r="C23" s="14" t="n">
        <v>106104.74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20" t="n">
        <v>0</v>
      </c>
      <c r="K23" s="19" t="n">
        <v>0</v>
      </c>
      <c r="L23" s="19" t="n">
        <v>0</v>
      </c>
      <c r="M23" s="19" t="n">
        <v>0</v>
      </c>
      <c r="N23" s="19" t="n">
        <v>0</v>
      </c>
      <c r="O23" s="19" t="n">
        <v>0</v>
      </c>
      <c r="P23" s="19" t="n">
        <v>0</v>
      </c>
      <c r="Q23" s="19" t="n">
        <v>0</v>
      </c>
      <c r="R23" s="19" t="n">
        <v>0</v>
      </c>
      <c r="S23" s="19" t="n">
        <v>0</v>
      </c>
      <c r="T23" s="19" t="n">
        <v>0</v>
      </c>
      <c r="U23" s="19" t="n">
        <v>0</v>
      </c>
      <c r="V23" s="19" t="n">
        <v>0</v>
      </c>
      <c r="W23" s="19" t="n">
        <v>0</v>
      </c>
      <c r="X23" s="19" t="n">
        <v>0</v>
      </c>
      <c r="Y23" s="19" t="n">
        <v>0</v>
      </c>
      <c r="Z23" s="19" t="n">
        <v>0</v>
      </c>
      <c r="AA23" s="19" t="n">
        <v>0</v>
      </c>
      <c r="AB23" s="19" t="n">
        <v>0</v>
      </c>
      <c r="AC23" s="19" t="n">
        <v>106104.74</v>
      </c>
      <c r="AD23" s="19" t="n">
        <v>0</v>
      </c>
      <c r="AE23" s="6" t="s">
        <v>38</v>
      </c>
      <c r="AF23" s="6" t="s">
        <v>38</v>
      </c>
      <c r="AG23" s="6" t="s">
        <v>38</v>
      </c>
    </row>
    <row r="24" customFormat="false" ht="27.75" hidden="false" customHeight="false" outlineLevel="0" collapsed="false">
      <c r="A24" s="21" t="n">
        <v>9</v>
      </c>
      <c r="B24" s="22" t="s">
        <v>51</v>
      </c>
      <c r="C24" s="23" t="n">
        <f aca="false">D24+E24+F24+G24+H24+I24+K24+M24+O24+Q24+S24+T24+U24+V24+W24+X24+Y24+Z24+AA24+AB24+AC24+AD24</f>
        <v>106104.74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5" t="n">
        <v>0</v>
      </c>
      <c r="K24" s="24" t="n">
        <v>0</v>
      </c>
      <c r="L24" s="19" t="n">
        <v>0</v>
      </c>
      <c r="M24" s="19" t="n">
        <v>0</v>
      </c>
      <c r="N24" s="24" t="n">
        <v>0</v>
      </c>
      <c r="O24" s="24" t="n">
        <v>0</v>
      </c>
      <c r="P24" s="19" t="n">
        <v>0</v>
      </c>
      <c r="Q24" s="19" t="n">
        <v>0</v>
      </c>
      <c r="R24" s="24" t="n">
        <v>0</v>
      </c>
      <c r="S24" s="24" t="n">
        <v>0</v>
      </c>
      <c r="T24" s="24" t="n">
        <v>0</v>
      </c>
      <c r="U24" s="24" t="n">
        <v>0</v>
      </c>
      <c r="V24" s="24" t="n">
        <v>0</v>
      </c>
      <c r="W24" s="24" t="n">
        <v>0</v>
      </c>
      <c r="X24" s="24" t="n">
        <v>0</v>
      </c>
      <c r="Y24" s="24" t="n">
        <v>0</v>
      </c>
      <c r="Z24" s="24" t="n">
        <v>0</v>
      </c>
      <c r="AA24" s="24" t="n">
        <v>0</v>
      </c>
      <c r="AB24" s="19" t="n">
        <v>0</v>
      </c>
      <c r="AC24" s="19" t="n">
        <v>106104.74</v>
      </c>
      <c r="AD24" s="24" t="n">
        <v>0</v>
      </c>
      <c r="AE24" s="6" t="n">
        <v>2023</v>
      </c>
      <c r="AF24" s="6" t="s">
        <v>42</v>
      </c>
      <c r="AG24" s="6" t="s">
        <v>42</v>
      </c>
    </row>
    <row r="25" customFormat="false" ht="27.75" hidden="false" customHeight="false" outlineLevel="0" collapsed="false">
      <c r="A25" s="18" t="s">
        <v>52</v>
      </c>
      <c r="B25" s="18"/>
      <c r="C25" s="14" t="n">
        <v>2605005.41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20" t="n">
        <v>0</v>
      </c>
      <c r="K25" s="19" t="n">
        <v>0</v>
      </c>
      <c r="L25" s="19" t="n">
        <v>269</v>
      </c>
      <c r="M25" s="19" t="n">
        <v>2564478.61</v>
      </c>
      <c r="N25" s="19" t="n">
        <v>0</v>
      </c>
      <c r="O25" s="19" t="n">
        <v>0</v>
      </c>
      <c r="P25" s="19" t="n">
        <v>0</v>
      </c>
      <c r="Q25" s="19" t="n">
        <v>0</v>
      </c>
      <c r="R25" s="19" t="n">
        <v>0</v>
      </c>
      <c r="S25" s="19" t="n">
        <v>0</v>
      </c>
      <c r="T25" s="19" t="n">
        <v>0</v>
      </c>
      <c r="U25" s="19" t="n">
        <v>0</v>
      </c>
      <c r="V25" s="19" t="n">
        <v>0</v>
      </c>
      <c r="W25" s="19" t="n">
        <v>0</v>
      </c>
      <c r="X25" s="19" t="n">
        <v>0</v>
      </c>
      <c r="Y25" s="19" t="n">
        <v>0</v>
      </c>
      <c r="Z25" s="19" t="n">
        <v>0</v>
      </c>
      <c r="AA25" s="19" t="n">
        <v>0</v>
      </c>
      <c r="AB25" s="19" t="n">
        <v>54879.84</v>
      </c>
      <c r="AC25" s="19" t="n">
        <v>94036.18</v>
      </c>
      <c r="AD25" s="19" t="n">
        <v>0</v>
      </c>
      <c r="AE25" s="6" t="s">
        <v>38</v>
      </c>
      <c r="AF25" s="6" t="s">
        <v>38</v>
      </c>
      <c r="AG25" s="6" t="s">
        <v>38</v>
      </c>
    </row>
    <row r="26" customFormat="false" ht="27.75" hidden="false" customHeight="false" outlineLevel="0" collapsed="false">
      <c r="A26" s="21" t="n">
        <v>10</v>
      </c>
      <c r="B26" s="22" t="s">
        <v>53</v>
      </c>
      <c r="C26" s="23" t="n">
        <f aca="false">D26+E26+F26+G26+H26+I26+K26+M26+O26+Q26+S26+T26+U26+V26+W26+X26+Y26+Z26+AA26+AB26+AC26+AD26</f>
        <v>2605005.41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5" t="n">
        <v>0</v>
      </c>
      <c r="K26" s="24" t="n">
        <v>0</v>
      </c>
      <c r="L26" s="19" t="n">
        <v>269</v>
      </c>
      <c r="M26" s="19" t="n">
        <v>2487546.49</v>
      </c>
      <c r="N26" s="24" t="n">
        <v>0</v>
      </c>
      <c r="O26" s="24" t="n">
        <v>0</v>
      </c>
      <c r="P26" s="19" t="n">
        <v>0</v>
      </c>
      <c r="Q26" s="19" t="n">
        <v>0</v>
      </c>
      <c r="R26" s="24" t="n">
        <v>0</v>
      </c>
      <c r="S26" s="24" t="n">
        <v>0</v>
      </c>
      <c r="T26" s="24" t="n">
        <v>0</v>
      </c>
      <c r="U26" s="24" t="n">
        <v>0</v>
      </c>
      <c r="V26" s="24" t="n">
        <v>0</v>
      </c>
      <c r="W26" s="24" t="n">
        <v>0</v>
      </c>
      <c r="X26" s="24" t="n">
        <v>0</v>
      </c>
      <c r="Y26" s="24" t="n">
        <v>0</v>
      </c>
      <c r="Z26" s="24" t="n">
        <v>0</v>
      </c>
      <c r="AA26" s="24" t="n">
        <v>0</v>
      </c>
      <c r="AB26" s="19" t="n">
        <v>23422.74</v>
      </c>
      <c r="AC26" s="24" t="n">
        <v>94036.18</v>
      </c>
      <c r="AD26" s="24" t="n">
        <v>0</v>
      </c>
      <c r="AE26" s="6" t="n">
        <v>2023</v>
      </c>
      <c r="AF26" s="6" t="n">
        <v>2023</v>
      </c>
      <c r="AG26" s="6" t="n">
        <v>2023</v>
      </c>
    </row>
    <row r="27" customFormat="false" ht="27.75" hidden="false" customHeight="false" outlineLevel="0" collapsed="false">
      <c r="A27" s="18" t="s">
        <v>54</v>
      </c>
      <c r="B27" s="18"/>
      <c r="C27" s="14" t="n">
        <v>3230504.8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20" t="n">
        <v>0</v>
      </c>
      <c r="K27" s="19" t="n">
        <v>0</v>
      </c>
      <c r="L27" s="19" t="n">
        <v>463.4</v>
      </c>
      <c r="M27" s="19" t="n">
        <v>3081744</v>
      </c>
      <c r="N27" s="19" t="n">
        <v>0</v>
      </c>
      <c r="O27" s="19" t="n">
        <v>0</v>
      </c>
      <c r="P27" s="19" t="n">
        <v>0</v>
      </c>
      <c r="Q27" s="19" t="n">
        <v>0</v>
      </c>
      <c r="R27" s="19" t="n">
        <v>0</v>
      </c>
      <c r="S27" s="19" t="n">
        <v>0</v>
      </c>
      <c r="T27" s="19" t="n">
        <v>0</v>
      </c>
      <c r="U27" s="19" t="n">
        <v>0</v>
      </c>
      <c r="V27" s="19" t="n">
        <v>0</v>
      </c>
      <c r="W27" s="19" t="n">
        <v>0</v>
      </c>
      <c r="X27" s="19" t="n">
        <v>0</v>
      </c>
      <c r="Y27" s="19" t="n">
        <v>0</v>
      </c>
      <c r="Z27" s="19" t="n">
        <v>0</v>
      </c>
      <c r="AA27" s="19" t="n">
        <v>0</v>
      </c>
      <c r="AB27" s="19" t="n">
        <v>32644.91</v>
      </c>
      <c r="AC27" s="19" t="n">
        <v>116115.89</v>
      </c>
      <c r="AD27" s="19" t="n">
        <v>0</v>
      </c>
      <c r="AE27" s="6" t="s">
        <v>38</v>
      </c>
      <c r="AF27" s="6" t="s">
        <v>38</v>
      </c>
      <c r="AG27" s="6" t="s">
        <v>38</v>
      </c>
    </row>
    <row r="28" customFormat="false" ht="27.75" hidden="false" customHeight="false" outlineLevel="0" collapsed="false">
      <c r="A28" s="21" t="n">
        <v>11</v>
      </c>
      <c r="B28" s="22" t="s">
        <v>55</v>
      </c>
      <c r="C28" s="23" t="n">
        <f aca="false">D28+E28+F28+G28+H28+I28+K28+M28+O28+Q28+S28+T28+U28+V28+W28+X28+Y28+Z28+AA28+AB28+AC28+AD28</f>
        <v>116115.89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5" t="n">
        <v>0</v>
      </c>
      <c r="K28" s="24" t="n">
        <v>0</v>
      </c>
      <c r="L28" s="19" t="n">
        <v>0</v>
      </c>
      <c r="M28" s="19" t="n">
        <v>0</v>
      </c>
      <c r="N28" s="24" t="n">
        <v>0</v>
      </c>
      <c r="O28" s="24" t="n">
        <v>0</v>
      </c>
      <c r="P28" s="19" t="n">
        <v>0</v>
      </c>
      <c r="Q28" s="19" t="n">
        <v>0</v>
      </c>
      <c r="R28" s="24" t="n">
        <v>0</v>
      </c>
      <c r="S28" s="24" t="n">
        <v>0</v>
      </c>
      <c r="T28" s="19" t="n">
        <v>0</v>
      </c>
      <c r="U28" s="24" t="n">
        <v>0</v>
      </c>
      <c r="V28" s="24" t="n">
        <v>0</v>
      </c>
      <c r="W28" s="24" t="n">
        <v>0</v>
      </c>
      <c r="X28" s="24" t="n">
        <v>0</v>
      </c>
      <c r="Y28" s="24" t="n">
        <v>0</v>
      </c>
      <c r="Z28" s="24" t="n">
        <v>0</v>
      </c>
      <c r="AA28" s="24" t="n">
        <v>0</v>
      </c>
      <c r="AB28" s="19" t="n">
        <v>0</v>
      </c>
      <c r="AC28" s="19" t="n">
        <v>116115.89</v>
      </c>
      <c r="AD28" s="24" t="n">
        <v>0</v>
      </c>
      <c r="AE28" s="6" t="n">
        <v>2023</v>
      </c>
      <c r="AF28" s="6" t="s">
        <v>42</v>
      </c>
      <c r="AG28" s="6" t="s">
        <v>42</v>
      </c>
    </row>
    <row r="29" customFormat="false" ht="27.75" hidden="false" customHeight="false" outlineLevel="0" collapsed="false">
      <c r="A29" s="21" t="n">
        <v>12</v>
      </c>
      <c r="B29" s="22" t="s">
        <v>56</v>
      </c>
      <c r="C29" s="23" t="n">
        <f aca="false">D29+E29+F29+G29+H29+I29+K29+M29+O29+Q29+S29+T29+U29+V29+W29+X29+Y29+Z29+AA29+AB29+AC29+AD29</f>
        <v>3114388.91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5" t="n">
        <v>0</v>
      </c>
      <c r="K29" s="24" t="n">
        <v>0</v>
      </c>
      <c r="L29" s="19" t="n">
        <v>463.4</v>
      </c>
      <c r="M29" s="24" t="n">
        <v>3081744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24" t="n">
        <v>0</v>
      </c>
      <c r="T29" s="24" t="n">
        <v>0</v>
      </c>
      <c r="U29" s="24" t="n">
        <v>0</v>
      </c>
      <c r="V29" s="24" t="n">
        <v>0</v>
      </c>
      <c r="W29" s="24" t="n">
        <v>0</v>
      </c>
      <c r="X29" s="24" t="n">
        <v>0</v>
      </c>
      <c r="Y29" s="24" t="n">
        <v>0</v>
      </c>
      <c r="Z29" s="24" t="n">
        <v>0</v>
      </c>
      <c r="AA29" s="24" t="n">
        <v>0</v>
      </c>
      <c r="AB29" s="24" t="n">
        <v>32644.91</v>
      </c>
      <c r="AC29" s="24" t="n">
        <v>0</v>
      </c>
      <c r="AD29" s="24" t="n">
        <v>0</v>
      </c>
      <c r="AE29" s="27" t="s">
        <v>42</v>
      </c>
      <c r="AF29" s="27" t="n">
        <v>2023</v>
      </c>
      <c r="AG29" s="28" t="n">
        <v>2023</v>
      </c>
    </row>
    <row r="30" customFormat="false" ht="27.75" hidden="false" customHeight="false" outlineLevel="0" collapsed="false">
      <c r="A30" s="18" t="s">
        <v>57</v>
      </c>
      <c r="B30" s="18"/>
      <c r="C30" s="14" t="n">
        <v>19427902.53</v>
      </c>
      <c r="D30" s="19" t="n">
        <v>0</v>
      </c>
      <c r="E30" s="19" t="n">
        <v>0</v>
      </c>
      <c r="F30" s="19" t="n">
        <v>0</v>
      </c>
      <c r="G30" s="19" t="n">
        <v>0</v>
      </c>
      <c r="H30" s="19" t="n">
        <v>0</v>
      </c>
      <c r="I30" s="19" t="n">
        <v>0</v>
      </c>
      <c r="J30" s="20" t="n">
        <v>0</v>
      </c>
      <c r="K30" s="19" t="n">
        <v>0</v>
      </c>
      <c r="L30" s="19" t="n">
        <v>1950.84</v>
      </c>
      <c r="M30" s="19" t="n">
        <v>18897022.97</v>
      </c>
      <c r="N30" s="19" t="n">
        <v>0</v>
      </c>
      <c r="O30" s="19" t="n">
        <v>0</v>
      </c>
      <c r="P30" s="19" t="n">
        <v>0</v>
      </c>
      <c r="Q30" s="19" t="n">
        <v>0</v>
      </c>
      <c r="R30" s="19" t="n">
        <v>0</v>
      </c>
      <c r="S30" s="19" t="n">
        <v>0</v>
      </c>
      <c r="T30" s="19" t="n">
        <v>0</v>
      </c>
      <c r="U30" s="19" t="n">
        <v>0</v>
      </c>
      <c r="V30" s="19" t="n">
        <v>0</v>
      </c>
      <c r="W30" s="19" t="n">
        <v>0</v>
      </c>
      <c r="X30" s="19" t="n">
        <v>0</v>
      </c>
      <c r="Y30" s="19" t="n">
        <v>0</v>
      </c>
      <c r="Z30" s="19" t="n">
        <v>0</v>
      </c>
      <c r="AA30" s="19" t="n">
        <v>0</v>
      </c>
      <c r="AB30" s="19" t="n">
        <v>231606.93</v>
      </c>
      <c r="AC30" s="19" t="n">
        <v>299272.63</v>
      </c>
      <c r="AD30" s="19" t="n">
        <v>0</v>
      </c>
      <c r="AE30" s="6" t="s">
        <v>38</v>
      </c>
      <c r="AF30" s="6" t="s">
        <v>38</v>
      </c>
      <c r="AG30" s="6" t="s">
        <v>38</v>
      </c>
    </row>
    <row r="31" customFormat="false" ht="27.75" hidden="false" customHeight="false" outlineLevel="0" collapsed="false">
      <c r="A31" s="21" t="n">
        <v>13</v>
      </c>
      <c r="B31" s="22" t="s">
        <v>58</v>
      </c>
      <c r="C31" s="23" t="n">
        <f aca="false">D31+E31+F31+G31+H31+I31+K31+M31+O31+Q31+S31+T31+U31+V31+W31+X31+Y31+Z31+AA31+AB31+AC31+AD31</f>
        <v>2809982.62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5" t="n">
        <v>0</v>
      </c>
      <c r="K31" s="24" t="n">
        <v>0</v>
      </c>
      <c r="L31" s="19" t="n">
        <v>291.84</v>
      </c>
      <c r="M31" s="19" t="n">
        <v>2709456.42</v>
      </c>
      <c r="N31" s="24" t="n">
        <v>0</v>
      </c>
      <c r="O31" s="24" t="n">
        <v>0</v>
      </c>
      <c r="P31" s="19" t="n">
        <v>0</v>
      </c>
      <c r="Q31" s="19" t="n">
        <v>0</v>
      </c>
      <c r="R31" s="24" t="n">
        <v>0</v>
      </c>
      <c r="S31" s="24" t="n">
        <v>0</v>
      </c>
      <c r="T31" s="24" t="n">
        <v>0</v>
      </c>
      <c r="U31" s="24" t="n">
        <v>0</v>
      </c>
      <c r="V31" s="24" t="n">
        <v>0</v>
      </c>
      <c r="W31" s="24" t="n">
        <v>0</v>
      </c>
      <c r="X31" s="24" t="n">
        <v>0</v>
      </c>
      <c r="Y31" s="24" t="n">
        <v>0</v>
      </c>
      <c r="Z31" s="24" t="n">
        <v>0</v>
      </c>
      <c r="AA31" s="24" t="n">
        <v>0</v>
      </c>
      <c r="AB31" s="24" t="n">
        <v>25512.24</v>
      </c>
      <c r="AC31" s="19" t="n">
        <v>75013.96</v>
      </c>
      <c r="AD31" s="24" t="n">
        <v>0</v>
      </c>
      <c r="AE31" s="6" t="n">
        <v>2023</v>
      </c>
      <c r="AF31" s="6" t="n">
        <v>2023</v>
      </c>
      <c r="AG31" s="6" t="n">
        <v>2023</v>
      </c>
    </row>
    <row r="32" customFormat="false" ht="27.75" hidden="false" customHeight="false" outlineLevel="0" collapsed="false">
      <c r="A32" s="21" t="n">
        <v>14</v>
      </c>
      <c r="B32" s="22" t="s">
        <v>59</v>
      </c>
      <c r="C32" s="23" t="n">
        <f aca="false">D32+E32+F32+G32+H32+I32+K32+M32+O32+Q32+S32+T32+U32+V32+W32+X32+Y32+Z32+AA32+AB32+AC32+AD32</f>
        <v>6033380.11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5" t="n">
        <v>0</v>
      </c>
      <c r="K32" s="24" t="n">
        <v>0</v>
      </c>
      <c r="L32" s="19" t="n">
        <v>615</v>
      </c>
      <c r="M32" s="19" t="n">
        <v>5883752.93</v>
      </c>
      <c r="N32" s="24" t="n">
        <v>0</v>
      </c>
      <c r="O32" s="24" t="n">
        <v>0</v>
      </c>
      <c r="P32" s="19" t="n">
        <v>0</v>
      </c>
      <c r="Q32" s="19" t="n">
        <v>0</v>
      </c>
      <c r="R32" s="24" t="n">
        <v>0</v>
      </c>
      <c r="S32" s="24" t="n">
        <v>0</v>
      </c>
      <c r="T32" s="24" t="n">
        <v>0</v>
      </c>
      <c r="U32" s="24" t="n">
        <v>0</v>
      </c>
      <c r="V32" s="24" t="n">
        <v>0</v>
      </c>
      <c r="W32" s="24" t="n">
        <v>0</v>
      </c>
      <c r="X32" s="24" t="n">
        <v>0</v>
      </c>
      <c r="Y32" s="24" t="n">
        <v>0</v>
      </c>
      <c r="Z32" s="24" t="n">
        <v>0</v>
      </c>
      <c r="AA32" s="24" t="n">
        <v>0</v>
      </c>
      <c r="AB32" s="24" t="n">
        <v>55401.42</v>
      </c>
      <c r="AC32" s="19" t="n">
        <v>94225.76</v>
      </c>
      <c r="AD32" s="24" t="n">
        <v>0</v>
      </c>
      <c r="AE32" s="6" t="n">
        <v>2023</v>
      </c>
      <c r="AF32" s="6" t="n">
        <v>2023</v>
      </c>
      <c r="AG32" s="6" t="n">
        <v>2023</v>
      </c>
    </row>
    <row r="33" customFormat="false" ht="29.25" hidden="false" customHeight="true" outlineLevel="0" collapsed="false">
      <c r="A33" s="21" t="n">
        <v>15</v>
      </c>
      <c r="B33" s="29" t="s">
        <v>60</v>
      </c>
      <c r="C33" s="23" t="n">
        <f aca="false">D33+E33+F33+G33+H33+I33+K33+M33+O33+Q33+S33+T33+U33+V33+W33+X33+Y33+Z33+AA33+AB33+AC33+AD33</f>
        <v>10584539.8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5" t="n">
        <v>0</v>
      </c>
      <c r="K33" s="24" t="n">
        <v>0</v>
      </c>
      <c r="L33" s="19" t="n">
        <v>1044</v>
      </c>
      <c r="M33" s="30" t="n">
        <v>10303813.62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24" t="n">
        <v>0</v>
      </c>
      <c r="T33" s="24" t="n">
        <v>0</v>
      </c>
      <c r="U33" s="24" t="n">
        <v>0</v>
      </c>
      <c r="V33" s="24" t="n">
        <v>0</v>
      </c>
      <c r="W33" s="24" t="n">
        <v>0</v>
      </c>
      <c r="X33" s="24" t="n">
        <v>0</v>
      </c>
      <c r="Y33" s="24" t="n">
        <v>0</v>
      </c>
      <c r="Z33" s="24" t="n">
        <v>0</v>
      </c>
      <c r="AA33" s="24" t="n">
        <v>0</v>
      </c>
      <c r="AB33" s="24" t="n">
        <v>150693.27</v>
      </c>
      <c r="AC33" s="24" t="n">
        <v>130032.91</v>
      </c>
      <c r="AD33" s="24" t="n">
        <v>0</v>
      </c>
      <c r="AE33" s="27" t="n">
        <v>2023</v>
      </c>
      <c r="AF33" s="27" t="n">
        <v>2023</v>
      </c>
      <c r="AG33" s="28" t="n">
        <v>2023</v>
      </c>
    </row>
    <row r="34" customFormat="false" ht="30.75" hidden="false" customHeight="true" outlineLevel="0" collapsed="false">
      <c r="A34" s="17" t="s">
        <v>61</v>
      </c>
      <c r="B34" s="29"/>
      <c r="C34" s="14" t="n">
        <f aca="false">C35+C56+C59+C61+C63+C65+C72</f>
        <v>241962032.48</v>
      </c>
      <c r="D34" s="19" t="n">
        <f aca="false">D35+D56+D59+D61+D63+D65+D72</f>
        <v>400425.14</v>
      </c>
      <c r="E34" s="19" t="n">
        <f aca="false">E35+E56+E59+E61+E63+E65+E72</f>
        <v>0</v>
      </c>
      <c r="F34" s="19" t="n">
        <f aca="false">F35+F56+F59+F61+F63+F65+F72</f>
        <v>0</v>
      </c>
      <c r="G34" s="19" t="n">
        <f aca="false">G35+G56+G59+G61+G63+G65+G72</f>
        <v>0</v>
      </c>
      <c r="H34" s="19" t="n">
        <f aca="false">H35+H56+H59+H61+H63+H65+H72</f>
        <v>0</v>
      </c>
      <c r="I34" s="19" t="n">
        <f aca="false">I35+I56+I59+I61+I63+I65+I72</f>
        <v>0</v>
      </c>
      <c r="J34" s="20" t="n">
        <f aca="false">J35+J56+J59+J61+J63+J65+J72</f>
        <v>3</v>
      </c>
      <c r="K34" s="19" t="n">
        <f aca="false">K35+K56+K59+K61+K63+K65+K72</f>
        <v>7964419.86</v>
      </c>
      <c r="L34" s="19" t="n">
        <f aca="false">L35+L56+L59+L61+L63+L65+L72</f>
        <v>23917.34</v>
      </c>
      <c r="M34" s="19" t="n">
        <f aca="false">M35+M56+M59+M61+M63+M65+M72</f>
        <v>206484667.1</v>
      </c>
      <c r="N34" s="19" t="n">
        <f aca="false">N35+N56+N59+N61+N63+N65+N72</f>
        <v>0</v>
      </c>
      <c r="O34" s="19" t="n">
        <f aca="false">O35+O56+O59+O61+O63+O65+O72</f>
        <v>0</v>
      </c>
      <c r="P34" s="19" t="n">
        <f aca="false">P35+P56+P59+P61+P63+P65+P72</f>
        <v>0</v>
      </c>
      <c r="Q34" s="19" t="n">
        <f aca="false">Q35+Q56+Q59+Q61+Q63+Q65+Q72</f>
        <v>0</v>
      </c>
      <c r="R34" s="19" t="n">
        <f aca="false">R35+R56+R59+R61+R63+R65+R72</f>
        <v>0</v>
      </c>
      <c r="S34" s="19" t="n">
        <f aca="false">S35+S56+S59+S61+S63+S65+S72</f>
        <v>0</v>
      </c>
      <c r="T34" s="19" t="n">
        <f aca="false">T35+T56+T59+T61+T63+T65+T72</f>
        <v>0</v>
      </c>
      <c r="U34" s="19" t="n">
        <f aca="false">U35+U56+U59+U61+U63+U65+U72</f>
        <v>0</v>
      </c>
      <c r="V34" s="19" t="n">
        <f aca="false">V35+V56+V59+V61+V63+V65+V72</f>
        <v>0</v>
      </c>
      <c r="W34" s="19" t="n">
        <f aca="false">W35+W56+W59+W61+W63+W65+W72</f>
        <v>0</v>
      </c>
      <c r="X34" s="19" t="n">
        <f aca="false">X35+X56+X59+X61+X63+X65+X72</f>
        <v>0</v>
      </c>
      <c r="Y34" s="19" t="n">
        <f aca="false">Y35+Y56+Y59+Y61+Y63+Y65+Y72</f>
        <v>0</v>
      </c>
      <c r="Z34" s="19" t="n">
        <f aca="false">Z35+Z56+Z59+Z61+Z63+Z65+Z72</f>
        <v>0</v>
      </c>
      <c r="AA34" s="19" t="n">
        <f aca="false">AA35+AA56+AA59+AA61+AA63+AA65+AA72</f>
        <v>0</v>
      </c>
      <c r="AB34" s="19" t="n">
        <f aca="false">AB35+AB56+AB59+AB61+AB63+AB65+AB72</f>
        <v>1546311.63</v>
      </c>
      <c r="AC34" s="19" t="n">
        <f aca="false">AC35+AC56+AC59+AC61+AC63+AC65+AC72</f>
        <v>3802264.39</v>
      </c>
      <c r="AD34" s="19" t="n">
        <f aca="false">AD35+AD56+AD59+AD61+AD63+AD65+AD72</f>
        <v>240000</v>
      </c>
      <c r="AE34" s="6" t="s">
        <v>38</v>
      </c>
      <c r="AF34" s="6" t="s">
        <v>38</v>
      </c>
      <c r="AG34" s="6" t="s">
        <v>38</v>
      </c>
    </row>
    <row r="35" customFormat="false" ht="27.75" hidden="false" customHeight="false" outlineLevel="0" collapsed="false">
      <c r="A35" s="18" t="s">
        <v>40</v>
      </c>
      <c r="B35" s="18"/>
      <c r="C35" s="14" t="n">
        <f aca="false">SUM(C36:C52)</f>
        <v>144198561.66</v>
      </c>
      <c r="D35" s="19" t="n">
        <f aca="false">SUM(D36:D52)</f>
        <v>0</v>
      </c>
      <c r="E35" s="19" t="n">
        <f aca="false">SUM(E36:E52)</f>
        <v>0</v>
      </c>
      <c r="F35" s="19" t="n">
        <f aca="false">SUM(F36:F52)</f>
        <v>0</v>
      </c>
      <c r="G35" s="19" t="n">
        <f aca="false">SUM(G36:G52)</f>
        <v>0</v>
      </c>
      <c r="H35" s="19" t="n">
        <f aca="false">SUM(H36:H52)</f>
        <v>0</v>
      </c>
      <c r="I35" s="19" t="n">
        <f aca="false">SUM(I36:I52)</f>
        <v>0</v>
      </c>
      <c r="J35" s="20" t="n">
        <f aca="false">SUM(J36:J52)</f>
        <v>3</v>
      </c>
      <c r="K35" s="19" t="n">
        <f aca="false">SUM(K36:K52)</f>
        <v>7964419.86</v>
      </c>
      <c r="L35" s="19" t="n">
        <f aca="false">SUM(L36:L52)</f>
        <v>14795.56</v>
      </c>
      <c r="M35" s="19" t="n">
        <f aca="false">SUM(M36:M52)</f>
        <v>133181776.4</v>
      </c>
      <c r="N35" s="19" t="n">
        <f aca="false">SUM(N36:N52)</f>
        <v>0</v>
      </c>
      <c r="O35" s="19" t="n">
        <f aca="false">SUM(O36:O52)</f>
        <v>0</v>
      </c>
      <c r="P35" s="19" t="n">
        <f aca="false">SUM(P36:P52)</f>
        <v>0</v>
      </c>
      <c r="Q35" s="19" t="n">
        <f aca="false">SUM(Q36:Q52)</f>
        <v>0</v>
      </c>
      <c r="R35" s="19" t="n">
        <f aca="false">SUM(R36:R52)</f>
        <v>0</v>
      </c>
      <c r="S35" s="19" t="n">
        <f aca="false">SUM(S36:S52)</f>
        <v>0</v>
      </c>
      <c r="T35" s="19" t="n">
        <f aca="false">SUM(T36:T52)</f>
        <v>0</v>
      </c>
      <c r="U35" s="19" t="n">
        <f aca="false">SUM(U36:U52)</f>
        <v>0</v>
      </c>
      <c r="V35" s="19" t="n">
        <f aca="false">SUM(V36:V52)</f>
        <v>0</v>
      </c>
      <c r="W35" s="19" t="n">
        <f aca="false">SUM(W36:W52)</f>
        <v>0</v>
      </c>
      <c r="X35" s="19" t="n">
        <f aca="false">SUM(X36:X52)</f>
        <v>0</v>
      </c>
      <c r="Y35" s="19" t="n">
        <f aca="false">SUM(Y36:Y52)</f>
        <v>0</v>
      </c>
      <c r="Z35" s="19" t="n">
        <f aca="false">SUM(Z36:Z52)</f>
        <v>0</v>
      </c>
      <c r="AA35" s="19" t="n">
        <f aca="false">SUM(AA36:AA52)</f>
        <v>0</v>
      </c>
      <c r="AB35" s="19" t="n">
        <f aca="false">SUM(AB36:AB52)</f>
        <v>684710.96</v>
      </c>
      <c r="AC35" s="19" t="n">
        <f aca="false">SUM(AC36:AC52)</f>
        <v>2367654.44</v>
      </c>
      <c r="AD35" s="19" t="n">
        <f aca="false">SUM(AD36:AD52)</f>
        <v>0</v>
      </c>
      <c r="AE35" s="6" t="s">
        <v>38</v>
      </c>
      <c r="AF35" s="6" t="s">
        <v>38</v>
      </c>
      <c r="AG35" s="6" t="s">
        <v>38</v>
      </c>
    </row>
    <row r="36" customFormat="false" ht="27.75" hidden="false" customHeight="false" outlineLevel="0" collapsed="false">
      <c r="A36" s="31" t="n">
        <v>1</v>
      </c>
      <c r="B36" s="18" t="s">
        <v>62</v>
      </c>
      <c r="C36" s="23" t="n">
        <f aca="false">D36+E36+F36+G36+H36+I36+K36+M36+O36+Q36+S36+T36+U36+V36+W36+X36+Y36+Z36+AA36+AB36+AC36+AD36</f>
        <v>7261000</v>
      </c>
      <c r="D36" s="19" t="n">
        <v>0</v>
      </c>
      <c r="E36" s="19" t="n">
        <v>0</v>
      </c>
      <c r="F36" s="19" t="n">
        <v>0</v>
      </c>
      <c r="G36" s="19" t="n">
        <v>0</v>
      </c>
      <c r="H36" s="19" t="n">
        <v>0</v>
      </c>
      <c r="I36" s="19" t="n">
        <v>0</v>
      </c>
      <c r="J36" s="20" t="n">
        <v>0</v>
      </c>
      <c r="K36" s="19" t="n">
        <v>0</v>
      </c>
      <c r="L36" s="19" t="n">
        <v>800</v>
      </c>
      <c r="M36" s="19" t="n">
        <v>7120000</v>
      </c>
      <c r="N36" s="19" t="n">
        <v>0</v>
      </c>
      <c r="O36" s="19" t="n">
        <v>0</v>
      </c>
      <c r="P36" s="19" t="n">
        <v>0</v>
      </c>
      <c r="Q36" s="19" t="n">
        <v>0</v>
      </c>
      <c r="R36" s="19" t="n">
        <v>0</v>
      </c>
      <c r="S36" s="19" t="n">
        <v>0</v>
      </c>
      <c r="T36" s="19" t="n">
        <v>0</v>
      </c>
      <c r="U36" s="19" t="n">
        <v>0</v>
      </c>
      <c r="V36" s="19" t="n">
        <v>0</v>
      </c>
      <c r="W36" s="19" t="n">
        <v>0</v>
      </c>
      <c r="X36" s="19" t="n">
        <v>0</v>
      </c>
      <c r="Y36" s="19" t="n">
        <v>0</v>
      </c>
      <c r="Z36" s="19" t="n">
        <v>0</v>
      </c>
      <c r="AA36" s="19" t="n">
        <v>0</v>
      </c>
      <c r="AB36" s="19" t="n">
        <v>0</v>
      </c>
      <c r="AC36" s="19" t="n">
        <v>141000</v>
      </c>
      <c r="AD36" s="19" t="n">
        <v>0</v>
      </c>
      <c r="AE36" s="6" t="n">
        <v>2024</v>
      </c>
      <c r="AF36" s="6" t="n">
        <v>2024</v>
      </c>
      <c r="AG36" s="6" t="n">
        <v>2024</v>
      </c>
    </row>
    <row r="37" customFormat="false" ht="27.75" hidden="false" customHeight="false" outlineLevel="0" collapsed="false">
      <c r="A37" s="31" t="n">
        <v>2</v>
      </c>
      <c r="B37" s="18" t="s">
        <v>63</v>
      </c>
      <c r="C37" s="23" t="n">
        <f aca="false">D37+E37+F37+G37+H37+I37+K37+M37+O37+Q37+S37+T37+U37+V37+W37+X37+Y37+Z37+AA37+AB37+AC37+AD37</f>
        <v>11799000</v>
      </c>
      <c r="D37" s="19" t="n">
        <v>0</v>
      </c>
      <c r="E37" s="19" t="n">
        <v>0</v>
      </c>
      <c r="F37" s="19" t="n">
        <v>0</v>
      </c>
      <c r="G37" s="19" t="n">
        <v>0</v>
      </c>
      <c r="H37" s="19" t="n">
        <v>0</v>
      </c>
      <c r="I37" s="19" t="n">
        <v>0</v>
      </c>
      <c r="J37" s="20" t="n">
        <v>0</v>
      </c>
      <c r="K37" s="19" t="n">
        <v>0</v>
      </c>
      <c r="L37" s="19" t="n">
        <v>1250</v>
      </c>
      <c r="M37" s="19" t="n">
        <v>11570000</v>
      </c>
      <c r="N37" s="19" t="n">
        <v>0</v>
      </c>
      <c r="O37" s="19" t="n">
        <v>0</v>
      </c>
      <c r="P37" s="19" t="n">
        <v>0</v>
      </c>
      <c r="Q37" s="19" t="n">
        <v>0</v>
      </c>
      <c r="R37" s="19" t="n">
        <v>0</v>
      </c>
      <c r="S37" s="19" t="n">
        <v>0</v>
      </c>
      <c r="T37" s="19" t="n">
        <v>0</v>
      </c>
      <c r="U37" s="19" t="n">
        <v>0</v>
      </c>
      <c r="V37" s="19" t="n">
        <v>0</v>
      </c>
      <c r="W37" s="19" t="n">
        <v>0</v>
      </c>
      <c r="X37" s="19" t="n">
        <v>0</v>
      </c>
      <c r="Y37" s="19" t="n">
        <v>0</v>
      </c>
      <c r="Z37" s="19" t="n">
        <v>0</v>
      </c>
      <c r="AA37" s="19" t="n">
        <v>0</v>
      </c>
      <c r="AB37" s="19" t="n">
        <v>0</v>
      </c>
      <c r="AC37" s="19" t="n">
        <v>229000</v>
      </c>
      <c r="AD37" s="19" t="n">
        <v>0</v>
      </c>
      <c r="AE37" s="6" t="n">
        <v>2024</v>
      </c>
      <c r="AF37" s="6" t="n">
        <v>2024</v>
      </c>
      <c r="AG37" s="6" t="n">
        <v>2024</v>
      </c>
    </row>
    <row r="38" customFormat="false" ht="27.75" hidden="false" customHeight="false" outlineLevel="0" collapsed="false">
      <c r="A38" s="31" t="n">
        <v>3</v>
      </c>
      <c r="B38" s="18" t="s">
        <v>64</v>
      </c>
      <c r="C38" s="23" t="n">
        <f aca="false">D38+E38+F38+G38+H38+I38+K38+M38+O38+Q38+S38+T38+U38+V38+W38+X38+Y38+Z38+AA38+AB38+AC38+AD38</f>
        <v>4265824</v>
      </c>
      <c r="D38" s="19" t="n">
        <v>0</v>
      </c>
      <c r="E38" s="19" t="n">
        <v>0</v>
      </c>
      <c r="F38" s="19" t="n">
        <v>0</v>
      </c>
      <c r="G38" s="19" t="n">
        <v>0</v>
      </c>
      <c r="H38" s="19" t="n">
        <v>0</v>
      </c>
      <c r="I38" s="19" t="n">
        <v>0</v>
      </c>
      <c r="J38" s="20" t="n">
        <v>0</v>
      </c>
      <c r="K38" s="19" t="n">
        <v>0</v>
      </c>
      <c r="L38" s="19" t="n">
        <v>470</v>
      </c>
      <c r="M38" s="19" t="n">
        <v>4183000</v>
      </c>
      <c r="N38" s="19" t="n">
        <v>0</v>
      </c>
      <c r="O38" s="19" t="n">
        <v>0</v>
      </c>
      <c r="P38" s="19" t="n">
        <v>0</v>
      </c>
      <c r="Q38" s="19" t="n">
        <v>0</v>
      </c>
      <c r="R38" s="19" t="n">
        <v>0</v>
      </c>
      <c r="S38" s="19" t="n">
        <v>0</v>
      </c>
      <c r="T38" s="19" t="n">
        <v>0</v>
      </c>
      <c r="U38" s="19" t="n">
        <v>0</v>
      </c>
      <c r="V38" s="19" t="n">
        <v>0</v>
      </c>
      <c r="W38" s="19" t="n">
        <v>0</v>
      </c>
      <c r="X38" s="19" t="n">
        <v>0</v>
      </c>
      <c r="Y38" s="19" t="n">
        <v>0</v>
      </c>
      <c r="Z38" s="19" t="n">
        <v>0</v>
      </c>
      <c r="AA38" s="19" t="n">
        <v>0</v>
      </c>
      <c r="AB38" s="19" t="n">
        <v>0</v>
      </c>
      <c r="AC38" s="19" t="n">
        <v>82824</v>
      </c>
      <c r="AD38" s="19" t="n">
        <v>0</v>
      </c>
      <c r="AE38" s="6" t="n">
        <v>2024</v>
      </c>
      <c r="AF38" s="6" t="n">
        <v>2024</v>
      </c>
      <c r="AG38" s="6" t="n">
        <v>2024</v>
      </c>
    </row>
    <row r="39" customFormat="false" ht="27.75" hidden="false" customHeight="false" outlineLevel="0" collapsed="false">
      <c r="A39" s="31" t="n">
        <v>4</v>
      </c>
      <c r="B39" s="18" t="s">
        <v>65</v>
      </c>
      <c r="C39" s="23" t="n">
        <f aca="false">D39+E39+F39+G39+H39+I39+K39+M39+O39+Q39+S39+T39+U39+V39+W39+X39+Y39+Z39+AA39+AB39+AC39+AD39</f>
        <v>7533263</v>
      </c>
      <c r="D39" s="19" t="n">
        <v>0</v>
      </c>
      <c r="E39" s="19" t="n">
        <v>0</v>
      </c>
      <c r="F39" s="19" t="n">
        <v>0</v>
      </c>
      <c r="G39" s="19" t="n">
        <v>0</v>
      </c>
      <c r="H39" s="19" t="n">
        <v>0</v>
      </c>
      <c r="I39" s="19" t="n">
        <v>0</v>
      </c>
      <c r="J39" s="20" t="n">
        <v>0</v>
      </c>
      <c r="K39" s="19" t="n">
        <v>0</v>
      </c>
      <c r="L39" s="19" t="n">
        <v>830</v>
      </c>
      <c r="M39" s="19" t="n">
        <v>7387000</v>
      </c>
      <c r="N39" s="19" t="n">
        <v>0</v>
      </c>
      <c r="O39" s="19" t="n">
        <v>0</v>
      </c>
      <c r="P39" s="19" t="n">
        <v>0</v>
      </c>
      <c r="Q39" s="19" t="n">
        <v>0</v>
      </c>
      <c r="R39" s="19" t="n">
        <v>0</v>
      </c>
      <c r="S39" s="19" t="n">
        <v>0</v>
      </c>
      <c r="T39" s="19" t="n">
        <v>0</v>
      </c>
      <c r="U39" s="19" t="n">
        <v>0</v>
      </c>
      <c r="V39" s="19" t="n">
        <v>0</v>
      </c>
      <c r="W39" s="19" t="n">
        <v>0</v>
      </c>
      <c r="X39" s="19" t="n">
        <v>0</v>
      </c>
      <c r="Y39" s="19" t="n">
        <v>0</v>
      </c>
      <c r="Z39" s="19" t="n">
        <v>0</v>
      </c>
      <c r="AA39" s="19" t="n">
        <v>0</v>
      </c>
      <c r="AB39" s="19" t="n">
        <v>0</v>
      </c>
      <c r="AC39" s="19" t="n">
        <v>146263</v>
      </c>
      <c r="AD39" s="19" t="n">
        <v>0</v>
      </c>
      <c r="AE39" s="6" t="n">
        <v>2024</v>
      </c>
      <c r="AF39" s="6" t="n">
        <v>2024</v>
      </c>
      <c r="AG39" s="6" t="n">
        <v>2024</v>
      </c>
    </row>
    <row r="40" customFormat="false" ht="27.75" hidden="false" customHeight="false" outlineLevel="0" collapsed="false">
      <c r="A40" s="31" t="n">
        <v>5</v>
      </c>
      <c r="B40" s="18" t="s">
        <v>66</v>
      </c>
      <c r="C40" s="23" t="n">
        <f aca="false">D40+E40+F40+G40+H40+I40+K40+M40+O40+Q40+S40+T40+U40+V40+W40+X40+Y40+Z40+AA40+AB40+AC40+AD40</f>
        <v>5899543</v>
      </c>
      <c r="D40" s="19" t="n">
        <v>0</v>
      </c>
      <c r="E40" s="19" t="n">
        <v>0</v>
      </c>
      <c r="F40" s="19" t="n">
        <v>0</v>
      </c>
      <c r="G40" s="19" t="n">
        <v>0</v>
      </c>
      <c r="H40" s="19" t="n">
        <v>0</v>
      </c>
      <c r="I40" s="19" t="n">
        <v>0</v>
      </c>
      <c r="J40" s="20" t="n">
        <v>0</v>
      </c>
      <c r="K40" s="19" t="n">
        <v>0</v>
      </c>
      <c r="L40" s="19" t="n">
        <v>650</v>
      </c>
      <c r="M40" s="19" t="n">
        <v>5785000</v>
      </c>
      <c r="N40" s="19" t="n">
        <v>0</v>
      </c>
      <c r="O40" s="19" t="n">
        <v>0</v>
      </c>
      <c r="P40" s="19" t="n">
        <v>0</v>
      </c>
      <c r="Q40" s="19" t="n">
        <v>0</v>
      </c>
      <c r="R40" s="19" t="n">
        <v>0</v>
      </c>
      <c r="S40" s="19" t="n">
        <v>0</v>
      </c>
      <c r="T40" s="19" t="n">
        <v>0</v>
      </c>
      <c r="U40" s="19" t="n">
        <v>0</v>
      </c>
      <c r="V40" s="19" t="n">
        <v>0</v>
      </c>
      <c r="W40" s="19" t="n">
        <v>0</v>
      </c>
      <c r="X40" s="19" t="n">
        <v>0</v>
      </c>
      <c r="Y40" s="19" t="n">
        <v>0</v>
      </c>
      <c r="Z40" s="19" t="n">
        <v>0</v>
      </c>
      <c r="AA40" s="19" t="n">
        <v>0</v>
      </c>
      <c r="AB40" s="19" t="n">
        <v>0</v>
      </c>
      <c r="AC40" s="19" t="n">
        <v>114543</v>
      </c>
      <c r="AD40" s="19" t="n">
        <v>0</v>
      </c>
      <c r="AE40" s="6" t="n">
        <v>2024</v>
      </c>
      <c r="AF40" s="6" t="n">
        <v>2024</v>
      </c>
      <c r="AG40" s="6" t="n">
        <v>2024</v>
      </c>
    </row>
    <row r="41" customFormat="false" ht="27.75" hidden="false" customHeight="false" outlineLevel="0" collapsed="false">
      <c r="A41" s="31" t="n">
        <v>6</v>
      </c>
      <c r="B41" s="18" t="s">
        <v>67</v>
      </c>
      <c r="C41" s="23" t="n">
        <f aca="false">D41+E41+F41+G41+H41+I41+K41+M41+O41+Q41+S41+T41+U41+V41+W41+X41+Y41+Z41+AA41+AB41+AC41+AD41</f>
        <v>24652467</v>
      </c>
      <c r="D41" s="19" t="n">
        <v>0</v>
      </c>
      <c r="E41" s="19" t="n">
        <v>0</v>
      </c>
      <c r="F41" s="19" t="n">
        <v>0</v>
      </c>
      <c r="G41" s="19" t="n">
        <v>0</v>
      </c>
      <c r="H41" s="19" t="n">
        <v>0</v>
      </c>
      <c r="I41" s="19" t="n">
        <v>0</v>
      </c>
      <c r="J41" s="20" t="n">
        <v>0</v>
      </c>
      <c r="K41" s="19" t="n">
        <v>0</v>
      </c>
      <c r="L41" s="19" t="n">
        <v>2700</v>
      </c>
      <c r="M41" s="19" t="n">
        <v>24165000</v>
      </c>
      <c r="N41" s="19" t="n">
        <v>0</v>
      </c>
      <c r="O41" s="19" t="n">
        <v>0</v>
      </c>
      <c r="P41" s="19" t="n">
        <v>0</v>
      </c>
      <c r="Q41" s="19" t="n">
        <v>0</v>
      </c>
      <c r="R41" s="19" t="n">
        <v>0</v>
      </c>
      <c r="S41" s="19" t="n">
        <v>0</v>
      </c>
      <c r="T41" s="19" t="n">
        <v>0</v>
      </c>
      <c r="U41" s="19" t="n">
        <v>0</v>
      </c>
      <c r="V41" s="19" t="n">
        <v>0</v>
      </c>
      <c r="W41" s="19" t="n">
        <v>0</v>
      </c>
      <c r="X41" s="19" t="n">
        <v>0</v>
      </c>
      <c r="Y41" s="19" t="n">
        <v>0</v>
      </c>
      <c r="Z41" s="19" t="n">
        <v>0</v>
      </c>
      <c r="AA41" s="19" t="n">
        <v>0</v>
      </c>
      <c r="AB41" s="19" t="n">
        <v>0</v>
      </c>
      <c r="AC41" s="19" t="n">
        <v>487467</v>
      </c>
      <c r="AD41" s="19" t="n">
        <v>0</v>
      </c>
      <c r="AE41" s="6" t="n">
        <v>2024</v>
      </c>
      <c r="AF41" s="6" t="n">
        <v>2024</v>
      </c>
      <c r="AG41" s="6" t="n">
        <v>2024</v>
      </c>
    </row>
    <row r="42" customFormat="false" ht="27.75" hidden="false" customHeight="false" outlineLevel="0" collapsed="false">
      <c r="A42" s="31" t="n">
        <v>7</v>
      </c>
      <c r="B42" s="18" t="s">
        <v>68</v>
      </c>
      <c r="C42" s="23" t="n">
        <f aca="false">D42+E42+F42+G42+H42+I42+K42+M42+O42+Q42+S42+T42+U42+V42+W42+X42+Y42+Z42+AA42+AB42+AC42+AD42</f>
        <v>3902775</v>
      </c>
      <c r="D42" s="19" t="n">
        <v>0</v>
      </c>
      <c r="E42" s="19" t="n">
        <v>0</v>
      </c>
      <c r="F42" s="19" t="n">
        <v>0</v>
      </c>
      <c r="G42" s="19" t="n">
        <v>0</v>
      </c>
      <c r="H42" s="19" t="n">
        <v>0</v>
      </c>
      <c r="I42" s="19" t="n">
        <v>0</v>
      </c>
      <c r="J42" s="20" t="n">
        <v>0</v>
      </c>
      <c r="K42" s="19" t="n">
        <v>0</v>
      </c>
      <c r="L42" s="19" t="n">
        <v>430</v>
      </c>
      <c r="M42" s="19" t="n">
        <v>3827000</v>
      </c>
      <c r="N42" s="19" t="n">
        <v>0</v>
      </c>
      <c r="O42" s="19" t="n">
        <v>0</v>
      </c>
      <c r="P42" s="19" t="n">
        <v>0</v>
      </c>
      <c r="Q42" s="19" t="n">
        <v>0</v>
      </c>
      <c r="R42" s="19" t="n">
        <v>0</v>
      </c>
      <c r="S42" s="19" t="n">
        <v>0</v>
      </c>
      <c r="T42" s="19" t="n">
        <v>0</v>
      </c>
      <c r="U42" s="19" t="n">
        <v>0</v>
      </c>
      <c r="V42" s="19" t="n">
        <v>0</v>
      </c>
      <c r="W42" s="19" t="n">
        <v>0</v>
      </c>
      <c r="X42" s="19" t="n">
        <v>0</v>
      </c>
      <c r="Y42" s="19" t="n">
        <v>0</v>
      </c>
      <c r="Z42" s="19" t="n">
        <v>0</v>
      </c>
      <c r="AA42" s="19" t="n">
        <v>0</v>
      </c>
      <c r="AB42" s="19" t="n">
        <v>0</v>
      </c>
      <c r="AC42" s="19" t="n">
        <v>75775</v>
      </c>
      <c r="AD42" s="19" t="n">
        <v>0</v>
      </c>
      <c r="AE42" s="6" t="n">
        <v>2024</v>
      </c>
      <c r="AF42" s="6" t="n">
        <v>2024</v>
      </c>
      <c r="AG42" s="6" t="n">
        <v>2024</v>
      </c>
    </row>
    <row r="43" customFormat="false" ht="27.75" hidden="false" customHeight="false" outlineLevel="0" collapsed="false">
      <c r="A43" s="31" t="n">
        <v>8</v>
      </c>
      <c r="B43" s="18" t="s">
        <v>69</v>
      </c>
      <c r="C43" s="23" t="n">
        <f aca="false">D43+E43+F43+G43+H43+I43+K43+M43+O43+Q43+S43+T43+U43+V43+W43+X43+Y43+Z43+AA43+AB43+AC43+AD43</f>
        <v>12645756</v>
      </c>
      <c r="D43" s="19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20" t="n">
        <v>0</v>
      </c>
      <c r="K43" s="19" t="n">
        <v>0</v>
      </c>
      <c r="L43" s="19" t="n">
        <v>1400</v>
      </c>
      <c r="M43" s="19" t="n">
        <v>12460000</v>
      </c>
      <c r="N43" s="19" t="n">
        <v>0</v>
      </c>
      <c r="O43" s="19" t="n">
        <v>0</v>
      </c>
      <c r="P43" s="19" t="n">
        <v>0</v>
      </c>
      <c r="Q43" s="19" t="n">
        <v>0</v>
      </c>
      <c r="R43" s="19" t="n">
        <v>0</v>
      </c>
      <c r="S43" s="19" t="n">
        <v>0</v>
      </c>
      <c r="T43" s="19" t="n">
        <v>0</v>
      </c>
      <c r="U43" s="19" t="n">
        <v>0</v>
      </c>
      <c r="V43" s="19" t="n">
        <v>0</v>
      </c>
      <c r="W43" s="19" t="n">
        <v>0</v>
      </c>
      <c r="X43" s="19" t="n">
        <v>0</v>
      </c>
      <c r="Y43" s="19" t="n">
        <v>0</v>
      </c>
      <c r="Z43" s="19" t="n">
        <v>0</v>
      </c>
      <c r="AA43" s="19" t="n">
        <v>0</v>
      </c>
      <c r="AB43" s="19" t="n">
        <v>0</v>
      </c>
      <c r="AC43" s="19" t="n">
        <v>185756</v>
      </c>
      <c r="AD43" s="19" t="n">
        <v>0</v>
      </c>
      <c r="AE43" s="6" t="n">
        <v>2024</v>
      </c>
      <c r="AF43" s="6" t="n">
        <v>2024</v>
      </c>
      <c r="AG43" s="6" t="n">
        <v>2024</v>
      </c>
    </row>
    <row r="44" customFormat="false" ht="27.75" hidden="false" customHeight="false" outlineLevel="0" collapsed="false">
      <c r="A44" s="31" t="n">
        <v>9</v>
      </c>
      <c r="B44" s="18" t="s">
        <v>70</v>
      </c>
      <c r="C44" s="23" t="n">
        <f aca="false">D44+E44+F44+G44+H44+I44+K44+M44+O44+Q44+S44+T44+U44+V44+W44+X44+Y44+Z44+AA44+AB44+AC44+AD44</f>
        <v>8251725.08</v>
      </c>
      <c r="D44" s="19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20" t="n">
        <v>3</v>
      </c>
      <c r="K44" s="19" t="n">
        <v>7964419.86</v>
      </c>
      <c r="L44" s="19" t="n">
        <v>0</v>
      </c>
      <c r="M44" s="19" t="n">
        <v>0</v>
      </c>
      <c r="N44" s="19" t="n">
        <v>0</v>
      </c>
      <c r="O44" s="19" t="n">
        <v>0</v>
      </c>
      <c r="P44" s="19" t="n">
        <v>0</v>
      </c>
      <c r="Q44" s="19" t="n">
        <v>0</v>
      </c>
      <c r="R44" s="19" t="n">
        <v>0</v>
      </c>
      <c r="S44" s="19" t="n">
        <v>0</v>
      </c>
      <c r="T44" s="19" t="n">
        <v>0</v>
      </c>
      <c r="U44" s="19" t="n">
        <v>0</v>
      </c>
      <c r="V44" s="19" t="n">
        <v>0</v>
      </c>
      <c r="W44" s="19" t="n">
        <v>0</v>
      </c>
      <c r="X44" s="19" t="n">
        <v>0</v>
      </c>
      <c r="Y44" s="19" t="n">
        <v>0</v>
      </c>
      <c r="Z44" s="19" t="n">
        <v>0</v>
      </c>
      <c r="AA44" s="19" t="n">
        <v>0</v>
      </c>
      <c r="AB44" s="19" t="n">
        <v>119466.3</v>
      </c>
      <c r="AC44" s="19" t="n">
        <v>167838.92</v>
      </c>
      <c r="AD44" s="19" t="n">
        <v>0</v>
      </c>
      <c r="AE44" s="6" t="n">
        <v>2024</v>
      </c>
      <c r="AF44" s="6" t="n">
        <v>2024</v>
      </c>
      <c r="AG44" s="6" t="n">
        <v>2024</v>
      </c>
    </row>
    <row r="45" customFormat="false" ht="32.25" hidden="false" customHeight="true" outlineLevel="0" collapsed="false">
      <c r="A45" s="31" t="n">
        <v>10</v>
      </c>
      <c r="B45" s="32" t="s">
        <v>71</v>
      </c>
      <c r="C45" s="23" t="n">
        <f aca="false">D45+E45+F45+G45+H45+I45+K45+M45+O45+Q45+S45+T45+U45+V45+W45+X45+Y45+Z45+AA45+AB45+AC45+AD45</f>
        <v>4809605.3</v>
      </c>
      <c r="D45" s="19" t="n">
        <v>0</v>
      </c>
      <c r="E45" s="19" t="n">
        <v>0</v>
      </c>
      <c r="F45" s="19" t="n">
        <v>0</v>
      </c>
      <c r="G45" s="19" t="n">
        <v>0</v>
      </c>
      <c r="H45" s="19" t="n">
        <v>0</v>
      </c>
      <c r="I45" s="19" t="n">
        <v>0</v>
      </c>
      <c r="J45" s="20" t="n">
        <v>0</v>
      </c>
      <c r="K45" s="19" t="n">
        <v>0</v>
      </c>
      <c r="L45" s="19" t="n">
        <v>566</v>
      </c>
      <c r="M45" s="19" t="n">
        <v>4716223.3</v>
      </c>
      <c r="N45" s="19" t="n">
        <v>0</v>
      </c>
      <c r="O45" s="19" t="n">
        <v>0</v>
      </c>
      <c r="P45" s="19" t="n">
        <v>0</v>
      </c>
      <c r="Q45" s="19" t="n">
        <v>0</v>
      </c>
      <c r="R45" s="19" t="n">
        <v>0</v>
      </c>
      <c r="S45" s="19" t="n">
        <v>0</v>
      </c>
      <c r="T45" s="19" t="n">
        <v>0</v>
      </c>
      <c r="U45" s="19" t="n">
        <v>0</v>
      </c>
      <c r="V45" s="19" t="n">
        <v>0</v>
      </c>
      <c r="W45" s="19" t="n">
        <v>0</v>
      </c>
      <c r="X45" s="19" t="n">
        <v>0</v>
      </c>
      <c r="Y45" s="19" t="n">
        <v>0</v>
      </c>
      <c r="Z45" s="19" t="n">
        <v>0</v>
      </c>
      <c r="AA45" s="19" t="n">
        <v>0</v>
      </c>
      <c r="AB45" s="19" t="n">
        <v>0</v>
      </c>
      <c r="AC45" s="19" t="n">
        <v>93382</v>
      </c>
      <c r="AD45" s="19" t="n">
        <v>0</v>
      </c>
      <c r="AE45" s="6" t="n">
        <v>2024</v>
      </c>
      <c r="AF45" s="6" t="n">
        <v>2024</v>
      </c>
      <c r="AG45" s="6" t="n">
        <v>2024</v>
      </c>
    </row>
    <row r="46" customFormat="false" ht="27.75" hidden="false" customHeight="false" outlineLevel="0" collapsed="false">
      <c r="A46" s="31" t="n">
        <v>11</v>
      </c>
      <c r="B46" s="18" t="s">
        <v>72</v>
      </c>
      <c r="C46" s="23" t="n">
        <f aca="false">D46+E46+F46+G46+H46+I46+K46+M46+O46+Q46+S46+T46+U46+V46+W46+X46+Y46+Z46+AA46+AB46+AC46+AD46</f>
        <v>11799000</v>
      </c>
      <c r="D46" s="19" t="n">
        <v>0</v>
      </c>
      <c r="E46" s="19" t="n">
        <v>0</v>
      </c>
      <c r="F46" s="19" t="n">
        <v>0</v>
      </c>
      <c r="G46" s="19" t="n">
        <v>0</v>
      </c>
      <c r="H46" s="19" t="n">
        <v>0</v>
      </c>
      <c r="I46" s="19" t="n">
        <v>0</v>
      </c>
      <c r="J46" s="20" t="n">
        <v>0</v>
      </c>
      <c r="K46" s="19" t="n">
        <v>0</v>
      </c>
      <c r="L46" s="19" t="n">
        <v>1300</v>
      </c>
      <c r="M46" s="19" t="n">
        <v>11570000</v>
      </c>
      <c r="N46" s="19" t="n">
        <v>0</v>
      </c>
      <c r="O46" s="19" t="n">
        <v>0</v>
      </c>
      <c r="P46" s="19" t="n">
        <v>0</v>
      </c>
      <c r="Q46" s="19" t="n">
        <v>0</v>
      </c>
      <c r="R46" s="19" t="n">
        <v>0</v>
      </c>
      <c r="S46" s="19" t="n">
        <v>0</v>
      </c>
      <c r="T46" s="19" t="n">
        <v>0</v>
      </c>
      <c r="U46" s="19" t="n">
        <v>0</v>
      </c>
      <c r="V46" s="19" t="n">
        <v>0</v>
      </c>
      <c r="W46" s="19" t="n">
        <v>0</v>
      </c>
      <c r="X46" s="19" t="n">
        <v>0</v>
      </c>
      <c r="Y46" s="19" t="n">
        <v>0</v>
      </c>
      <c r="Z46" s="19" t="n">
        <v>0</v>
      </c>
      <c r="AA46" s="19" t="n">
        <v>0</v>
      </c>
      <c r="AB46" s="19" t="n">
        <v>0</v>
      </c>
      <c r="AC46" s="19" t="n">
        <v>229000</v>
      </c>
      <c r="AD46" s="19" t="n">
        <v>0</v>
      </c>
      <c r="AE46" s="6" t="n">
        <v>2024</v>
      </c>
      <c r="AF46" s="6" t="n">
        <v>2024</v>
      </c>
      <c r="AG46" s="6" t="n">
        <v>2024</v>
      </c>
    </row>
    <row r="47" customFormat="false" ht="27.75" hidden="false" customHeight="false" outlineLevel="0" collapsed="false">
      <c r="A47" s="31" t="n">
        <v>12</v>
      </c>
      <c r="B47" s="22" t="s">
        <v>73</v>
      </c>
      <c r="C47" s="23" t="n">
        <f aca="false">D47+E47+F47+G47+H47+I47+K47+M47+O47+Q47+S47+T47+U47+V47+W47+X47+Y47+Z47+AA47+AB47+AC47+AD47</f>
        <v>13297957.59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5" t="n">
        <v>0</v>
      </c>
      <c r="K47" s="24" t="n">
        <v>0</v>
      </c>
      <c r="L47" s="19" t="n">
        <v>1620</v>
      </c>
      <c r="M47" s="19" t="n">
        <f aca="false">12653922.81+235581.22</f>
        <v>12889504.03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24" t="n">
        <v>0</v>
      </c>
      <c r="T47" s="24" t="n">
        <v>0</v>
      </c>
      <c r="U47" s="24" t="n">
        <v>0</v>
      </c>
      <c r="V47" s="24" t="n">
        <v>0</v>
      </c>
      <c r="W47" s="24" t="n">
        <v>0</v>
      </c>
      <c r="X47" s="24" t="n">
        <v>0</v>
      </c>
      <c r="Y47" s="24" t="n">
        <v>0</v>
      </c>
      <c r="Z47" s="24" t="n">
        <v>0</v>
      </c>
      <c r="AA47" s="24" t="n">
        <v>0</v>
      </c>
      <c r="AB47" s="19" t="n">
        <f aca="false">ROUND(M47*1.5%,2)</f>
        <v>193342.56</v>
      </c>
      <c r="AC47" s="24" t="n">
        <v>215111</v>
      </c>
      <c r="AD47" s="24" t="n">
        <v>0</v>
      </c>
      <c r="AE47" s="6" t="n">
        <v>2024</v>
      </c>
      <c r="AF47" s="6" t="n">
        <v>2024</v>
      </c>
      <c r="AG47" s="6" t="n">
        <v>2024</v>
      </c>
    </row>
    <row r="48" customFormat="false" ht="27.75" hidden="false" customHeight="false" outlineLevel="0" collapsed="false">
      <c r="A48" s="31" t="n">
        <v>13</v>
      </c>
      <c r="B48" s="22" t="s">
        <v>74</v>
      </c>
      <c r="C48" s="23" t="n">
        <f aca="false">D48+E48+F48+G48+H48+I48+K48+M48+O48+Q48+S48+T48+U48+V48+W48+X48+Y48+Z48+AA48+AB48+AC48+AD48</f>
        <v>7405323.05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5" t="n">
        <v>0</v>
      </c>
      <c r="K48" s="24" t="n">
        <v>0</v>
      </c>
      <c r="L48" s="19" t="n">
        <v>686</v>
      </c>
      <c r="M48" s="19" t="n">
        <v>7234376.25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24" t="n">
        <v>0</v>
      </c>
      <c r="T48" s="24" t="n">
        <v>0</v>
      </c>
      <c r="U48" s="24" t="n">
        <v>0</v>
      </c>
      <c r="V48" s="24" t="n">
        <v>0</v>
      </c>
      <c r="W48" s="24" t="n">
        <v>0</v>
      </c>
      <c r="X48" s="24" t="n">
        <v>0</v>
      </c>
      <c r="Y48" s="24" t="n">
        <v>0</v>
      </c>
      <c r="Z48" s="24" t="n">
        <v>0</v>
      </c>
      <c r="AA48" s="24" t="n">
        <v>0</v>
      </c>
      <c r="AB48" s="19" t="n">
        <f aca="false">ROUND(M48*1.5%,2)</f>
        <v>108515.64</v>
      </c>
      <c r="AC48" s="19" t="n">
        <v>62431.16</v>
      </c>
      <c r="AD48" s="24" t="n">
        <v>0</v>
      </c>
      <c r="AE48" s="6" t="n">
        <v>2024</v>
      </c>
      <c r="AF48" s="6" t="n">
        <v>2024</v>
      </c>
      <c r="AG48" s="6" t="n">
        <v>2024</v>
      </c>
    </row>
    <row r="49" customFormat="false" ht="27.75" hidden="false" customHeight="false" outlineLevel="0" collapsed="false">
      <c r="A49" s="31" t="n">
        <v>14</v>
      </c>
      <c r="B49" s="22" t="s">
        <v>75</v>
      </c>
      <c r="C49" s="23" t="n">
        <f aca="false">D49+E49+F49+G49+H49+I49+K49+M49+O49+Q49+S49+T49+U49+V49+W49+X49+Y49+Z49+AA49+AB49+AC49+AD49</f>
        <v>6882091.46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5" t="n">
        <v>0</v>
      </c>
      <c r="K49" s="24" t="n">
        <v>0</v>
      </c>
      <c r="L49" s="19" t="n">
        <v>686.43</v>
      </c>
      <c r="M49" s="19" t="n">
        <v>6715197.01</v>
      </c>
      <c r="N49" s="24" t="n">
        <v>0</v>
      </c>
      <c r="O49" s="24" t="n">
        <v>0</v>
      </c>
      <c r="P49" s="24" t="n">
        <v>0</v>
      </c>
      <c r="Q49" s="24" t="n">
        <v>0</v>
      </c>
      <c r="R49" s="24" t="n">
        <v>0</v>
      </c>
      <c r="S49" s="24" t="n">
        <v>0</v>
      </c>
      <c r="T49" s="24" t="n">
        <v>0</v>
      </c>
      <c r="U49" s="24" t="n">
        <v>0</v>
      </c>
      <c r="V49" s="24" t="n">
        <v>0</v>
      </c>
      <c r="W49" s="24" t="n">
        <v>0</v>
      </c>
      <c r="X49" s="24" t="n">
        <v>0</v>
      </c>
      <c r="Y49" s="24" t="n">
        <v>0</v>
      </c>
      <c r="Z49" s="24" t="n">
        <v>0</v>
      </c>
      <c r="AA49" s="24" t="n">
        <v>0</v>
      </c>
      <c r="AB49" s="19" t="n">
        <v>100727.96</v>
      </c>
      <c r="AC49" s="19" t="n">
        <v>66166.49</v>
      </c>
      <c r="AD49" s="24" t="n">
        <v>0</v>
      </c>
      <c r="AE49" s="6" t="n">
        <v>2024</v>
      </c>
      <c r="AF49" s="6" t="n">
        <v>2024</v>
      </c>
      <c r="AG49" s="6" t="n">
        <v>2024</v>
      </c>
    </row>
    <row r="50" customFormat="false" ht="27.75" hidden="false" customHeight="false" outlineLevel="0" collapsed="false">
      <c r="A50" s="31" t="n">
        <v>15</v>
      </c>
      <c r="B50" s="22" t="s">
        <v>76</v>
      </c>
      <c r="C50" s="23" t="n">
        <f aca="false">D50+E50+F50+G50+H50+I50+K50+M50+O50+Q50+S50+T50+U50+V50+W50+X50+Y50+Z50+AA50+AB50+AC50+AD50</f>
        <v>3570073.11</v>
      </c>
      <c r="D50" s="24" t="n">
        <v>0</v>
      </c>
      <c r="E50" s="24" t="n">
        <v>0</v>
      </c>
      <c r="F50" s="24" t="n">
        <v>0</v>
      </c>
      <c r="G50" s="24" t="n">
        <v>0</v>
      </c>
      <c r="H50" s="24" t="n">
        <v>0</v>
      </c>
      <c r="I50" s="24" t="n">
        <v>0</v>
      </c>
      <c r="J50" s="25" t="n">
        <v>0</v>
      </c>
      <c r="K50" s="24" t="n">
        <v>0</v>
      </c>
      <c r="L50" s="26" t="n">
        <v>370.03</v>
      </c>
      <c r="M50" s="19" t="n">
        <v>3447267.23</v>
      </c>
      <c r="N50" s="24" t="n">
        <v>0</v>
      </c>
      <c r="O50" s="24" t="n">
        <v>0</v>
      </c>
      <c r="P50" s="19" t="n">
        <v>0</v>
      </c>
      <c r="Q50" s="19" t="n">
        <v>0</v>
      </c>
      <c r="R50" s="24" t="n">
        <v>0</v>
      </c>
      <c r="S50" s="24" t="n">
        <v>0</v>
      </c>
      <c r="T50" s="24" t="n">
        <v>0</v>
      </c>
      <c r="U50" s="24" t="n">
        <v>0</v>
      </c>
      <c r="V50" s="24" t="n">
        <v>0</v>
      </c>
      <c r="W50" s="24" t="n">
        <v>0</v>
      </c>
      <c r="X50" s="24" t="n">
        <v>0</v>
      </c>
      <c r="Y50" s="24" t="n">
        <v>0</v>
      </c>
      <c r="Z50" s="24" t="n">
        <v>0</v>
      </c>
      <c r="AA50" s="24" t="n">
        <v>0</v>
      </c>
      <c r="AB50" s="19" t="n">
        <v>51709.01</v>
      </c>
      <c r="AC50" s="19" t="n">
        <v>71096.87</v>
      </c>
      <c r="AD50" s="24" t="n">
        <v>0</v>
      </c>
      <c r="AE50" s="6" t="n">
        <v>2024</v>
      </c>
      <c r="AF50" s="6" t="n">
        <v>2024</v>
      </c>
      <c r="AG50" s="6" t="n">
        <v>2024</v>
      </c>
    </row>
    <row r="51" customFormat="false" ht="27.75" hidden="false" customHeight="false" outlineLevel="0" collapsed="false">
      <c r="A51" s="31" t="n">
        <v>16</v>
      </c>
      <c r="B51" s="22" t="s">
        <v>41</v>
      </c>
      <c r="C51" s="23" t="n">
        <f aca="false">D51+E51+F51+G51+H51+I51+K51+M51+O51+Q51+S51+T51+U51+V51+W51+X51+Y51+Z51+AA51+AB51+AC51+AD51</f>
        <v>2859763.63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5" t="n">
        <v>0</v>
      </c>
      <c r="K51" s="24" t="n">
        <v>0</v>
      </c>
      <c r="L51" s="19" t="n">
        <v>267.5</v>
      </c>
      <c r="M51" s="19" t="n">
        <v>2817501.11</v>
      </c>
      <c r="N51" s="24" t="n">
        <v>0</v>
      </c>
      <c r="O51" s="24" t="n">
        <v>0</v>
      </c>
      <c r="P51" s="19" t="n">
        <v>0</v>
      </c>
      <c r="Q51" s="19" t="n">
        <v>0</v>
      </c>
      <c r="R51" s="24" t="n">
        <v>0</v>
      </c>
      <c r="S51" s="24" t="n">
        <v>0</v>
      </c>
      <c r="T51" s="24" t="n">
        <v>0</v>
      </c>
      <c r="U51" s="24" t="n">
        <v>0</v>
      </c>
      <c r="V51" s="24" t="n">
        <v>0</v>
      </c>
      <c r="W51" s="24" t="n">
        <v>0</v>
      </c>
      <c r="X51" s="24" t="n">
        <v>0</v>
      </c>
      <c r="Y51" s="24" t="n">
        <v>0</v>
      </c>
      <c r="Z51" s="24" t="n">
        <v>0</v>
      </c>
      <c r="AA51" s="24" t="n">
        <v>0</v>
      </c>
      <c r="AB51" s="19" t="n">
        <v>42262.52</v>
      </c>
      <c r="AC51" s="24" t="n">
        <v>0</v>
      </c>
      <c r="AD51" s="24" t="n">
        <v>0</v>
      </c>
      <c r="AE51" s="6" t="s">
        <v>42</v>
      </c>
      <c r="AF51" s="6" t="n">
        <v>2024</v>
      </c>
      <c r="AG51" s="6" t="n">
        <v>2024</v>
      </c>
    </row>
    <row r="52" customFormat="false" ht="27.75" hidden="false" customHeight="false" outlineLevel="0" collapsed="false">
      <c r="A52" s="31" t="n">
        <v>17</v>
      </c>
      <c r="B52" s="22" t="s">
        <v>46</v>
      </c>
      <c r="C52" s="23" t="n">
        <f aca="false">D52+E52+F52+G52+H52+I52+K52+M52+O52+Q52+S52+T52+U52+V52+W52+X52+Y52+Z52+AA52+AB52+AC52+AD52</f>
        <v>7363394.44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5" t="n">
        <v>0</v>
      </c>
      <c r="K52" s="24" t="n">
        <v>0</v>
      </c>
      <c r="L52" s="19" t="n">
        <v>769.6</v>
      </c>
      <c r="M52" s="24" t="n">
        <v>7294707.47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24" t="n">
        <v>0</v>
      </c>
      <c r="T52" s="24" t="n">
        <v>0</v>
      </c>
      <c r="U52" s="24" t="n">
        <v>0</v>
      </c>
      <c r="V52" s="24" t="n">
        <v>0</v>
      </c>
      <c r="W52" s="24" t="n">
        <v>0</v>
      </c>
      <c r="X52" s="24" t="n">
        <v>0</v>
      </c>
      <c r="Y52" s="24" t="n">
        <v>0</v>
      </c>
      <c r="Z52" s="24" t="n">
        <v>0</v>
      </c>
      <c r="AA52" s="24" t="n">
        <v>0</v>
      </c>
      <c r="AB52" s="19" t="n">
        <v>68686.97</v>
      </c>
      <c r="AC52" s="24" t="n">
        <v>0</v>
      </c>
      <c r="AD52" s="24" t="n">
        <v>0</v>
      </c>
      <c r="AE52" s="27" t="s">
        <v>42</v>
      </c>
      <c r="AF52" s="27" t="n">
        <v>2024</v>
      </c>
      <c r="AG52" s="28" t="n">
        <v>2024</v>
      </c>
    </row>
    <row r="53" customFormat="false" ht="27.75" hidden="false" customHeight="false" outlineLevel="0" collapsed="false">
      <c r="A53" s="31" t="n">
        <v>18</v>
      </c>
      <c r="B53" s="22" t="s">
        <v>77</v>
      </c>
      <c r="C53" s="23" t="n">
        <f aca="false">D53+E53+F53+G53+H53+I53+K53+M53+O53+Q53+S53+T53+U53+V53+W53+X53+Y53+Z53+AA53+AB53+AC53+AD53</f>
        <v>68400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5" t="n">
        <v>0</v>
      </c>
      <c r="K53" s="24" t="n">
        <v>0</v>
      </c>
      <c r="L53" s="24" t="n">
        <v>0</v>
      </c>
      <c r="M53" s="24" t="n">
        <v>0</v>
      </c>
      <c r="N53" s="24" t="n">
        <v>0</v>
      </c>
      <c r="O53" s="24" t="n">
        <v>0</v>
      </c>
      <c r="P53" s="24" t="n">
        <v>0</v>
      </c>
      <c r="Q53" s="24" t="n">
        <v>0</v>
      </c>
      <c r="R53" s="24" t="n">
        <v>0</v>
      </c>
      <c r="S53" s="24" t="n">
        <v>0</v>
      </c>
      <c r="T53" s="24" t="n">
        <v>0</v>
      </c>
      <c r="U53" s="24" t="n">
        <v>0</v>
      </c>
      <c r="V53" s="24" t="n">
        <v>0</v>
      </c>
      <c r="W53" s="24" t="n">
        <v>0</v>
      </c>
      <c r="X53" s="24" t="n">
        <v>0</v>
      </c>
      <c r="Y53" s="24" t="n">
        <v>0</v>
      </c>
      <c r="Z53" s="24" t="n">
        <v>0</v>
      </c>
      <c r="AA53" s="24" t="n">
        <v>0</v>
      </c>
      <c r="AB53" s="24" t="n">
        <v>0</v>
      </c>
      <c r="AC53" s="24" t="n">
        <v>68400</v>
      </c>
      <c r="AD53" s="24" t="n">
        <v>0</v>
      </c>
      <c r="AE53" s="27" t="n">
        <v>2024</v>
      </c>
      <c r="AF53" s="27" t="s">
        <v>42</v>
      </c>
      <c r="AG53" s="28" t="s">
        <v>42</v>
      </c>
    </row>
    <row r="54" customFormat="false" ht="27.75" hidden="false" customHeight="false" outlineLevel="0" collapsed="false">
      <c r="A54" s="31" t="n">
        <v>19</v>
      </c>
      <c r="B54" s="22" t="s">
        <v>78</v>
      </c>
      <c r="C54" s="23" t="n">
        <f aca="false">D54+E54+F54+G54+H54+I54+K54+M54+O54+Q54+S54+T54+U54+V54+W54+X54+Y54+Z54+AA54+AB54+AC54+AD54</f>
        <v>142054.58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5" t="n">
        <v>0</v>
      </c>
      <c r="K54" s="24" t="n">
        <v>0</v>
      </c>
      <c r="L54" s="24" t="n">
        <v>0</v>
      </c>
      <c r="M54" s="24" t="n">
        <v>0</v>
      </c>
      <c r="N54" s="24" t="n">
        <v>0</v>
      </c>
      <c r="O54" s="24" t="n">
        <v>0</v>
      </c>
      <c r="P54" s="24" t="n">
        <v>0</v>
      </c>
      <c r="Q54" s="24" t="n">
        <v>0</v>
      </c>
      <c r="R54" s="24" t="n">
        <v>0</v>
      </c>
      <c r="S54" s="24" t="n">
        <v>0</v>
      </c>
      <c r="T54" s="24" t="n">
        <v>0</v>
      </c>
      <c r="U54" s="24" t="n">
        <v>0</v>
      </c>
      <c r="V54" s="24" t="n">
        <v>0</v>
      </c>
      <c r="W54" s="24" t="n">
        <v>0</v>
      </c>
      <c r="X54" s="24" t="n">
        <v>0</v>
      </c>
      <c r="Y54" s="24" t="n">
        <v>0</v>
      </c>
      <c r="Z54" s="24" t="n">
        <v>0</v>
      </c>
      <c r="AA54" s="24" t="n">
        <v>0</v>
      </c>
      <c r="AB54" s="24" t="n">
        <v>0</v>
      </c>
      <c r="AC54" s="24" t="n">
        <v>142054.58</v>
      </c>
      <c r="AD54" s="24" t="n">
        <v>0</v>
      </c>
      <c r="AE54" s="27" t="n">
        <v>2024</v>
      </c>
      <c r="AF54" s="27" t="s">
        <v>42</v>
      </c>
      <c r="AG54" s="28" t="s">
        <v>42</v>
      </c>
    </row>
    <row r="55" customFormat="false" ht="27.75" hidden="false" customHeight="false" outlineLevel="0" collapsed="false">
      <c r="A55" s="18" t="s">
        <v>50</v>
      </c>
      <c r="B55" s="18"/>
      <c r="C55" s="14" t="n">
        <f aca="false">C56+C57</f>
        <v>8250706.81</v>
      </c>
      <c r="D55" s="19" t="n">
        <f aca="false">D56+D57</f>
        <v>400425.14</v>
      </c>
      <c r="E55" s="19" t="n">
        <f aca="false">E56+E57</f>
        <v>0</v>
      </c>
      <c r="F55" s="19" t="n">
        <f aca="false">F56+F57</f>
        <v>0</v>
      </c>
      <c r="G55" s="19" t="n">
        <f aca="false">G56+G57</f>
        <v>0</v>
      </c>
      <c r="H55" s="19" t="n">
        <f aca="false">H56+H57</f>
        <v>0</v>
      </c>
      <c r="I55" s="19" t="n">
        <f aca="false">I56+I57</f>
        <v>0</v>
      </c>
      <c r="J55" s="20" t="n">
        <f aca="false">J56+J57</f>
        <v>0</v>
      </c>
      <c r="K55" s="19" t="n">
        <f aca="false">K56+K57</f>
        <v>0</v>
      </c>
      <c r="L55" s="19" t="n">
        <f aca="false">L56+L57</f>
        <v>847.4</v>
      </c>
      <c r="M55" s="19" t="n">
        <f aca="false">M56+M57</f>
        <v>7718408.12</v>
      </c>
      <c r="N55" s="19" t="n">
        <f aca="false">N56+N57</f>
        <v>0</v>
      </c>
      <c r="O55" s="19" t="n">
        <f aca="false">O56+O57</f>
        <v>0</v>
      </c>
      <c r="P55" s="19" t="n">
        <f aca="false">P56+P57</f>
        <v>0</v>
      </c>
      <c r="Q55" s="19" t="n">
        <f aca="false">Q56+Q57</f>
        <v>0</v>
      </c>
      <c r="R55" s="19" t="n">
        <f aca="false">R56+R57</f>
        <v>0</v>
      </c>
      <c r="S55" s="19" t="n">
        <f aca="false">S56+S57</f>
        <v>0</v>
      </c>
      <c r="T55" s="19" t="n">
        <f aca="false">T56+T57</f>
        <v>0</v>
      </c>
      <c r="U55" s="19" t="n">
        <f aca="false">U56+U57</f>
        <v>0</v>
      </c>
      <c r="V55" s="19" t="n">
        <f aca="false">V56+V57</f>
        <v>0</v>
      </c>
      <c r="W55" s="19" t="n">
        <f aca="false">W56+W57</f>
        <v>0</v>
      </c>
      <c r="X55" s="19" t="n">
        <f aca="false">X56+X57</f>
        <v>0</v>
      </c>
      <c r="Y55" s="19" t="n">
        <f aca="false">Y56+Y57</f>
        <v>0</v>
      </c>
      <c r="Z55" s="19" t="n">
        <f aca="false">Z56+Z57</f>
        <v>0</v>
      </c>
      <c r="AA55" s="19" t="n">
        <f aca="false">AA56+AA57</f>
        <v>0</v>
      </c>
      <c r="AB55" s="19" t="n">
        <f aca="false">AB56+AB57</f>
        <v>78682.91</v>
      </c>
      <c r="AC55" s="19" t="n">
        <f aca="false">AC56+AC57</f>
        <v>53190.64</v>
      </c>
      <c r="AD55" s="19" t="n">
        <f aca="false">AD56+AD57</f>
        <v>0</v>
      </c>
      <c r="AE55" s="6" t="s">
        <v>38</v>
      </c>
      <c r="AF55" s="6" t="s">
        <v>38</v>
      </c>
      <c r="AG55" s="6" t="s">
        <v>38</v>
      </c>
    </row>
    <row r="56" customFormat="false" ht="27.75" hidden="false" customHeight="false" outlineLevel="0" collapsed="false">
      <c r="A56" s="21" t="n">
        <v>20</v>
      </c>
      <c r="B56" s="22" t="s">
        <v>79</v>
      </c>
      <c r="C56" s="23" t="n">
        <f aca="false">D56+E56+F56+G56+H56+I56+K56+M56+O56+Q56+S56+T56+U56+V56+W56+X56+Y56+Z56+AA56+AB56+AC56+AD56</f>
        <v>459622.16</v>
      </c>
      <c r="D56" s="24" t="n">
        <v>400425.14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5" t="n">
        <v>0</v>
      </c>
      <c r="K56" s="24" t="n">
        <v>0</v>
      </c>
      <c r="L56" s="19" t="n">
        <v>0</v>
      </c>
      <c r="M56" s="33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24" t="n">
        <v>0</v>
      </c>
      <c r="T56" s="24" t="n">
        <v>0</v>
      </c>
      <c r="U56" s="24" t="n">
        <v>0</v>
      </c>
      <c r="V56" s="24" t="n">
        <v>0</v>
      </c>
      <c r="W56" s="24" t="n">
        <v>0</v>
      </c>
      <c r="X56" s="24" t="n">
        <v>0</v>
      </c>
      <c r="Y56" s="24" t="n">
        <v>0</v>
      </c>
      <c r="Z56" s="24" t="n">
        <v>0</v>
      </c>
      <c r="AA56" s="24" t="n">
        <v>0</v>
      </c>
      <c r="AB56" s="19" t="n">
        <f aca="false">ROUND(D56*1.5%,2)</f>
        <v>6006.38</v>
      </c>
      <c r="AC56" s="24" t="n">
        <v>53190.64</v>
      </c>
      <c r="AD56" s="24" t="n">
        <v>0</v>
      </c>
      <c r="AE56" s="6" t="n">
        <v>2024</v>
      </c>
      <c r="AF56" s="6" t="n">
        <v>2024</v>
      </c>
      <c r="AG56" s="6" t="n">
        <v>2024</v>
      </c>
    </row>
    <row r="57" customFormat="false" ht="27.75" hidden="false" customHeight="false" outlineLevel="0" collapsed="false">
      <c r="A57" s="21" t="n">
        <v>21</v>
      </c>
      <c r="B57" s="22" t="s">
        <v>51</v>
      </c>
      <c r="C57" s="23" t="n">
        <f aca="false">D57+E57+F57+G57+H57+I57+K57+M57+O57+Q57+S57+T57+U57+V57+W57+X57+Y57+Z57+AA57+AB57+AC57+AD57</f>
        <v>7791084.65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5" t="n">
        <v>0</v>
      </c>
      <c r="K57" s="24" t="n">
        <v>0</v>
      </c>
      <c r="L57" s="19" t="n">
        <v>847.4</v>
      </c>
      <c r="M57" s="19" t="n">
        <v>7718408.12</v>
      </c>
      <c r="N57" s="24" t="n">
        <v>0</v>
      </c>
      <c r="O57" s="24" t="n">
        <v>0</v>
      </c>
      <c r="P57" s="19" t="n">
        <v>0</v>
      </c>
      <c r="Q57" s="19" t="n">
        <v>0</v>
      </c>
      <c r="R57" s="24" t="n">
        <v>0</v>
      </c>
      <c r="S57" s="24" t="n">
        <v>0</v>
      </c>
      <c r="T57" s="24" t="n">
        <v>0</v>
      </c>
      <c r="U57" s="24" t="n">
        <v>0</v>
      </c>
      <c r="V57" s="24" t="n">
        <v>0</v>
      </c>
      <c r="W57" s="24" t="n">
        <v>0</v>
      </c>
      <c r="X57" s="24" t="n">
        <v>0</v>
      </c>
      <c r="Y57" s="24" t="n">
        <v>0</v>
      </c>
      <c r="Z57" s="24" t="n">
        <v>0</v>
      </c>
      <c r="AA57" s="24" t="n">
        <v>0</v>
      </c>
      <c r="AB57" s="19" t="n">
        <v>72676.53</v>
      </c>
      <c r="AC57" s="19" t="n">
        <v>0</v>
      </c>
      <c r="AD57" s="24" t="n">
        <v>0</v>
      </c>
      <c r="AE57" s="6" t="s">
        <v>42</v>
      </c>
      <c r="AF57" s="6" t="n">
        <v>2024</v>
      </c>
      <c r="AG57" s="6" t="n">
        <v>2024</v>
      </c>
    </row>
    <row r="58" customFormat="false" ht="27.75" hidden="false" customHeight="false" outlineLevel="0" collapsed="false">
      <c r="A58" s="18" t="s">
        <v>52</v>
      </c>
      <c r="B58" s="18"/>
      <c r="C58" s="14" t="n">
        <f aca="false">C59</f>
        <v>3554064.32</v>
      </c>
      <c r="D58" s="19" t="n">
        <f aca="false">D59</f>
        <v>0</v>
      </c>
      <c r="E58" s="19" t="n">
        <f aca="false">E59</f>
        <v>0</v>
      </c>
      <c r="F58" s="19" t="n">
        <f aca="false">F59</f>
        <v>0</v>
      </c>
      <c r="G58" s="19" t="n">
        <f aca="false">G59</f>
        <v>0</v>
      </c>
      <c r="H58" s="19" t="n">
        <f aca="false">H59</f>
        <v>0</v>
      </c>
      <c r="I58" s="19" t="n">
        <f aca="false">I59</f>
        <v>0</v>
      </c>
      <c r="J58" s="20" t="n">
        <f aca="false">J59</f>
        <v>0</v>
      </c>
      <c r="K58" s="19" t="n">
        <f aca="false">K59</f>
        <v>0</v>
      </c>
      <c r="L58" s="19" t="n">
        <f aca="false">L59</f>
        <v>500</v>
      </c>
      <c r="M58" s="19" t="n">
        <f aca="false">M59</f>
        <v>3396776.78</v>
      </c>
      <c r="N58" s="19" t="n">
        <f aca="false">N59</f>
        <v>0</v>
      </c>
      <c r="O58" s="19" t="n">
        <f aca="false">O59</f>
        <v>0</v>
      </c>
      <c r="P58" s="19" t="n">
        <f aca="false">P59</f>
        <v>0</v>
      </c>
      <c r="Q58" s="19" t="n">
        <f aca="false">Q59</f>
        <v>0</v>
      </c>
      <c r="R58" s="19" t="n">
        <f aca="false">R59</f>
        <v>0</v>
      </c>
      <c r="S58" s="19" t="n">
        <f aca="false">S59</f>
        <v>0</v>
      </c>
      <c r="T58" s="19" t="n">
        <f aca="false">T59</f>
        <v>0</v>
      </c>
      <c r="U58" s="19" t="n">
        <f aca="false">U59</f>
        <v>0</v>
      </c>
      <c r="V58" s="19" t="n">
        <f aca="false">V59</f>
        <v>0</v>
      </c>
      <c r="W58" s="19" t="n">
        <f aca="false">W59</f>
        <v>0</v>
      </c>
      <c r="X58" s="19" t="n">
        <f aca="false">X59</f>
        <v>0</v>
      </c>
      <c r="Y58" s="19" t="n">
        <f aca="false">Y59</f>
        <v>0</v>
      </c>
      <c r="Z58" s="19" t="n">
        <f aca="false">Z59</f>
        <v>0</v>
      </c>
      <c r="AA58" s="19" t="n">
        <f aca="false">AA59</f>
        <v>0</v>
      </c>
      <c r="AB58" s="19" t="n">
        <f aca="false">AB59</f>
        <v>50951.65</v>
      </c>
      <c r="AC58" s="19" t="n">
        <f aca="false">AC59</f>
        <v>106335.89</v>
      </c>
      <c r="AD58" s="19" t="n">
        <f aca="false">AD59</f>
        <v>0</v>
      </c>
      <c r="AE58" s="6" t="s">
        <v>38</v>
      </c>
      <c r="AF58" s="6" t="s">
        <v>38</v>
      </c>
      <c r="AG58" s="6" t="s">
        <v>38</v>
      </c>
    </row>
    <row r="59" customFormat="false" ht="27.75" hidden="false" customHeight="false" outlineLevel="0" collapsed="false">
      <c r="A59" s="21" t="n">
        <v>22</v>
      </c>
      <c r="B59" s="22" t="s">
        <v>80</v>
      </c>
      <c r="C59" s="23" t="n">
        <f aca="false">D59+E59+F59+G59+H59+I59+K59+M59+O59+Q59+S59+T59+U59+V59+W59+X59+Y59+Z59+AA59+AB59+AC59+AD59</f>
        <v>3554064.32</v>
      </c>
      <c r="D59" s="24" t="n">
        <v>0</v>
      </c>
      <c r="E59" s="24" t="n">
        <v>0</v>
      </c>
      <c r="F59" s="24" t="n">
        <v>0</v>
      </c>
      <c r="G59" s="24" t="n">
        <v>0</v>
      </c>
      <c r="H59" s="24" t="n">
        <v>0</v>
      </c>
      <c r="I59" s="24" t="n">
        <v>0</v>
      </c>
      <c r="J59" s="25" t="n">
        <v>0</v>
      </c>
      <c r="K59" s="24" t="n">
        <v>0</v>
      </c>
      <c r="L59" s="19" t="n">
        <v>500</v>
      </c>
      <c r="M59" s="19" t="n">
        <v>3396776.78</v>
      </c>
      <c r="N59" s="24" t="n">
        <v>0</v>
      </c>
      <c r="O59" s="24" t="n">
        <v>0</v>
      </c>
      <c r="P59" s="24" t="n">
        <v>0</v>
      </c>
      <c r="Q59" s="24" t="n">
        <v>0</v>
      </c>
      <c r="R59" s="24" t="n">
        <v>0</v>
      </c>
      <c r="S59" s="24" t="n">
        <v>0</v>
      </c>
      <c r="T59" s="24" t="n">
        <v>0</v>
      </c>
      <c r="U59" s="24" t="n">
        <v>0</v>
      </c>
      <c r="V59" s="24" t="n">
        <v>0</v>
      </c>
      <c r="W59" s="24" t="n">
        <v>0</v>
      </c>
      <c r="X59" s="24" t="n">
        <v>0</v>
      </c>
      <c r="Y59" s="24" t="n">
        <v>0</v>
      </c>
      <c r="Z59" s="24" t="n">
        <v>0</v>
      </c>
      <c r="AA59" s="24" t="n">
        <v>0</v>
      </c>
      <c r="AB59" s="19" t="n">
        <f aca="false">ROUND(M59*1.5%,2)</f>
        <v>50951.65</v>
      </c>
      <c r="AC59" s="24" t="n">
        <v>106335.89</v>
      </c>
      <c r="AD59" s="24" t="n">
        <v>0</v>
      </c>
      <c r="AE59" s="6" t="n">
        <v>2024</v>
      </c>
      <c r="AF59" s="6" t="n">
        <v>2024</v>
      </c>
      <c r="AG59" s="6" t="n">
        <v>2024</v>
      </c>
    </row>
    <row r="60" customFormat="false" ht="27.75" hidden="false" customHeight="false" outlineLevel="0" collapsed="false">
      <c r="A60" s="18" t="s">
        <v>81</v>
      </c>
      <c r="B60" s="18"/>
      <c r="C60" s="14" t="n">
        <f aca="false">C61</f>
        <v>6567309.8</v>
      </c>
      <c r="D60" s="19" t="n">
        <f aca="false">D61</f>
        <v>0</v>
      </c>
      <c r="E60" s="19" t="n">
        <f aca="false">E61</f>
        <v>0</v>
      </c>
      <c r="F60" s="19" t="n">
        <f aca="false">F61</f>
        <v>0</v>
      </c>
      <c r="G60" s="19" t="n">
        <f aca="false">G61</f>
        <v>0</v>
      </c>
      <c r="H60" s="19" t="n">
        <f aca="false">H61</f>
        <v>0</v>
      </c>
      <c r="I60" s="19" t="n">
        <f aca="false">I61</f>
        <v>0</v>
      </c>
      <c r="J60" s="20" t="n">
        <f aca="false">J61</f>
        <v>0</v>
      </c>
      <c r="K60" s="19" t="n">
        <f aca="false">K61</f>
        <v>0</v>
      </c>
      <c r="L60" s="19" t="n">
        <f aca="false">L61</f>
        <v>636.28</v>
      </c>
      <c r="M60" s="19" t="n">
        <f aca="false">M61</f>
        <v>6365654.85</v>
      </c>
      <c r="N60" s="19" t="n">
        <f aca="false">N61</f>
        <v>0</v>
      </c>
      <c r="O60" s="19" t="n">
        <f aca="false">O61</f>
        <v>0</v>
      </c>
      <c r="P60" s="19" t="n">
        <f aca="false">P61</f>
        <v>0</v>
      </c>
      <c r="Q60" s="19" t="n">
        <f aca="false">Q61</f>
        <v>0</v>
      </c>
      <c r="R60" s="19" t="n">
        <f aca="false">R61</f>
        <v>0</v>
      </c>
      <c r="S60" s="19" t="n">
        <f aca="false">S61</f>
        <v>0</v>
      </c>
      <c r="T60" s="19" t="n">
        <f aca="false">T61</f>
        <v>0</v>
      </c>
      <c r="U60" s="19" t="n">
        <f aca="false">U61</f>
        <v>0</v>
      </c>
      <c r="V60" s="19" t="n">
        <f aca="false">V61</f>
        <v>0</v>
      </c>
      <c r="W60" s="19" t="n">
        <f aca="false">W61</f>
        <v>0</v>
      </c>
      <c r="X60" s="19" t="n">
        <f aca="false">X61</f>
        <v>0</v>
      </c>
      <c r="Y60" s="19" t="n">
        <f aca="false">Y61</f>
        <v>0</v>
      </c>
      <c r="Z60" s="19" t="n">
        <f aca="false">Z61</f>
        <v>0</v>
      </c>
      <c r="AA60" s="19" t="n">
        <f aca="false">AA61</f>
        <v>0</v>
      </c>
      <c r="AB60" s="19" t="n">
        <f aca="false">AB61</f>
        <v>95484.82</v>
      </c>
      <c r="AC60" s="19" t="n">
        <f aca="false">AC61</f>
        <v>106170.13</v>
      </c>
      <c r="AD60" s="19" t="n">
        <f aca="false">AD61</f>
        <v>0</v>
      </c>
      <c r="AE60" s="6" t="s">
        <v>38</v>
      </c>
      <c r="AF60" s="6" t="s">
        <v>38</v>
      </c>
      <c r="AG60" s="6" t="s">
        <v>38</v>
      </c>
    </row>
    <row r="61" customFormat="false" ht="27.75" hidden="false" customHeight="false" outlineLevel="0" collapsed="false">
      <c r="A61" s="21" t="n">
        <v>23</v>
      </c>
      <c r="B61" s="22" t="s">
        <v>82</v>
      </c>
      <c r="C61" s="23" t="n">
        <f aca="false">D61+E61+F61+G61+H61+I61+K61+M61+O61+Q61+S61+T61+U61+V61+W61+X61+Y61+Z61+AA61+AB61+AC61+AD61</f>
        <v>6567309.8</v>
      </c>
      <c r="D61" s="24" t="n">
        <v>0</v>
      </c>
      <c r="E61" s="24" t="n">
        <v>0</v>
      </c>
      <c r="F61" s="24" t="n">
        <v>0</v>
      </c>
      <c r="G61" s="24" t="n">
        <v>0</v>
      </c>
      <c r="H61" s="24" t="n">
        <v>0</v>
      </c>
      <c r="I61" s="24" t="n">
        <v>0</v>
      </c>
      <c r="J61" s="25" t="n">
        <v>0</v>
      </c>
      <c r="K61" s="24" t="n">
        <v>0</v>
      </c>
      <c r="L61" s="19" t="n">
        <v>636.28</v>
      </c>
      <c r="M61" s="19" t="n">
        <v>6365654.85</v>
      </c>
      <c r="N61" s="24" t="n">
        <v>0</v>
      </c>
      <c r="O61" s="24" t="n">
        <v>0</v>
      </c>
      <c r="P61" s="24" t="n">
        <v>0</v>
      </c>
      <c r="Q61" s="24" t="n">
        <v>0</v>
      </c>
      <c r="R61" s="24" t="n">
        <v>0</v>
      </c>
      <c r="S61" s="24" t="n">
        <v>0</v>
      </c>
      <c r="T61" s="24" t="n">
        <v>0</v>
      </c>
      <c r="U61" s="24" t="n">
        <v>0</v>
      </c>
      <c r="V61" s="24" t="n">
        <v>0</v>
      </c>
      <c r="W61" s="24" t="n">
        <v>0</v>
      </c>
      <c r="X61" s="24" t="n">
        <v>0</v>
      </c>
      <c r="Y61" s="24" t="n">
        <v>0</v>
      </c>
      <c r="Z61" s="24" t="n">
        <v>0</v>
      </c>
      <c r="AA61" s="24" t="n">
        <v>0</v>
      </c>
      <c r="AB61" s="19" t="n">
        <v>95484.82</v>
      </c>
      <c r="AC61" s="19" t="n">
        <v>106170.13</v>
      </c>
      <c r="AD61" s="24" t="n">
        <v>0</v>
      </c>
      <c r="AE61" s="6" t="n">
        <v>2024</v>
      </c>
      <c r="AF61" s="6" t="n">
        <v>2024</v>
      </c>
      <c r="AG61" s="6" t="n">
        <v>2024</v>
      </c>
    </row>
    <row r="62" customFormat="false" ht="27.75" hidden="false" customHeight="false" outlineLevel="0" collapsed="false">
      <c r="A62" s="18" t="s">
        <v>54</v>
      </c>
      <c r="B62" s="18"/>
      <c r="C62" s="14" t="n">
        <f aca="false">C63+C64+C65+C66</f>
        <v>28841590.81</v>
      </c>
      <c r="D62" s="19" t="n">
        <f aca="false">D63+D64+D65+D66</f>
        <v>0</v>
      </c>
      <c r="E62" s="19" t="n">
        <f aca="false">E63+E64+E65+E66</f>
        <v>0</v>
      </c>
      <c r="F62" s="19" t="n">
        <f aca="false">F63+F64+F65+F66</f>
        <v>0</v>
      </c>
      <c r="G62" s="19" t="n">
        <f aca="false">G63+G64+G65+G66</f>
        <v>0</v>
      </c>
      <c r="H62" s="19" t="n">
        <f aca="false">H63+H64+H65+H66</f>
        <v>0</v>
      </c>
      <c r="I62" s="19" t="n">
        <f aca="false">I63+I64+I65+I66</f>
        <v>0</v>
      </c>
      <c r="J62" s="20" t="n">
        <f aca="false">J63+J64+J65+J66</f>
        <v>0</v>
      </c>
      <c r="K62" s="19" t="n">
        <f aca="false">K63+K64+K65+K66</f>
        <v>0</v>
      </c>
      <c r="L62" s="19" t="n">
        <f aca="false">L63+L64+L65+L66</f>
        <v>2357</v>
      </c>
      <c r="M62" s="19" t="n">
        <f aca="false">M63+M64+M65+M66</f>
        <v>21050072.2</v>
      </c>
      <c r="N62" s="19" t="n">
        <f aca="false">N63+N64+N65+N66</f>
        <v>0</v>
      </c>
      <c r="O62" s="19" t="n">
        <f aca="false">O63+O64+O65+O66</f>
        <v>0</v>
      </c>
      <c r="P62" s="19" t="n">
        <f aca="false">P63+P64+P65+P66</f>
        <v>0</v>
      </c>
      <c r="Q62" s="19" t="n">
        <f aca="false">Q63+Q64+Q65+Q66</f>
        <v>0</v>
      </c>
      <c r="R62" s="19" t="n">
        <f aca="false">R63+R64+R65+R66</f>
        <v>0</v>
      </c>
      <c r="S62" s="19" t="n">
        <f aca="false">S63+S64+S65+S66</f>
        <v>0</v>
      </c>
      <c r="T62" s="19" t="n">
        <f aca="false">T63+T64+T65+T66</f>
        <v>7068480.44</v>
      </c>
      <c r="U62" s="19" t="n">
        <f aca="false">U63+U64+U65+U66</f>
        <v>0</v>
      </c>
      <c r="V62" s="19" t="n">
        <f aca="false">V63+V64+V65+V66</f>
        <v>0</v>
      </c>
      <c r="W62" s="19" t="n">
        <f aca="false">W63+W64+W65+W66</f>
        <v>0</v>
      </c>
      <c r="X62" s="19" t="n">
        <f aca="false">X63+X64+X65+X66</f>
        <v>0</v>
      </c>
      <c r="Y62" s="19" t="n">
        <f aca="false">Y63+Y64+Y65+Y66</f>
        <v>0</v>
      </c>
      <c r="Z62" s="19" t="n">
        <f aca="false">Z63+Z64+Z65+Z66</f>
        <v>0</v>
      </c>
      <c r="AA62" s="19" t="n">
        <f aca="false">AA63+AA64+AA65+AA66</f>
        <v>0</v>
      </c>
      <c r="AB62" s="19" t="n">
        <f aca="false">AB63+AB64+AB65+AB66</f>
        <v>400337.99</v>
      </c>
      <c r="AC62" s="19" t="n">
        <f aca="false">AC63+AC64+AC65+AC66</f>
        <v>322700.18</v>
      </c>
      <c r="AD62" s="19" t="n">
        <f aca="false">AD63+AD64+AD65+AD66</f>
        <v>0</v>
      </c>
      <c r="AE62" s="6" t="s">
        <v>38</v>
      </c>
      <c r="AF62" s="6" t="s">
        <v>38</v>
      </c>
      <c r="AG62" s="6" t="s">
        <v>38</v>
      </c>
    </row>
    <row r="63" customFormat="false" ht="27.75" hidden="false" customHeight="false" outlineLevel="0" collapsed="false">
      <c r="A63" s="31" t="n">
        <v>24</v>
      </c>
      <c r="B63" s="22" t="s">
        <v>83</v>
      </c>
      <c r="C63" s="23" t="n">
        <f aca="false">D63+E63+F63+G63+H63+I63+K63+M63+O63+Q63+S63+T63+U63+V63+W63+X63+Y63+Z63+AA63+AB63+AC63+AD63</f>
        <v>5452820.72</v>
      </c>
      <c r="D63" s="19" t="n">
        <v>0</v>
      </c>
      <c r="E63" s="19" t="n">
        <v>0</v>
      </c>
      <c r="F63" s="19" t="n">
        <v>0</v>
      </c>
      <c r="G63" s="19" t="n">
        <v>0</v>
      </c>
      <c r="H63" s="19" t="n">
        <v>0</v>
      </c>
      <c r="I63" s="19" t="n">
        <v>0</v>
      </c>
      <c r="J63" s="20" t="n">
        <v>0</v>
      </c>
      <c r="K63" s="19" t="n">
        <v>0</v>
      </c>
      <c r="L63" s="19" t="n">
        <v>654.4</v>
      </c>
      <c r="M63" s="19" t="n">
        <v>5452820.72</v>
      </c>
      <c r="N63" s="19" t="n">
        <v>0</v>
      </c>
      <c r="O63" s="19" t="n">
        <v>0</v>
      </c>
      <c r="P63" s="19" t="n">
        <v>0</v>
      </c>
      <c r="Q63" s="19" t="n">
        <v>0</v>
      </c>
      <c r="R63" s="19" t="n">
        <v>0</v>
      </c>
      <c r="S63" s="19" t="n">
        <v>0</v>
      </c>
      <c r="T63" s="19" t="n">
        <v>0</v>
      </c>
      <c r="U63" s="19" t="n">
        <v>0</v>
      </c>
      <c r="V63" s="19" t="n">
        <v>0</v>
      </c>
      <c r="W63" s="19" t="n">
        <v>0</v>
      </c>
      <c r="X63" s="19" t="n">
        <v>0</v>
      </c>
      <c r="Y63" s="19" t="n">
        <v>0</v>
      </c>
      <c r="Z63" s="19" t="n">
        <v>0</v>
      </c>
      <c r="AA63" s="19" t="n">
        <v>0</v>
      </c>
      <c r="AB63" s="19" t="n">
        <v>0</v>
      </c>
      <c r="AC63" s="19" t="n">
        <v>0</v>
      </c>
      <c r="AD63" s="19" t="n">
        <v>0</v>
      </c>
      <c r="AE63" s="6" t="n">
        <v>2024</v>
      </c>
      <c r="AF63" s="6" t="n">
        <v>2024</v>
      </c>
      <c r="AG63" s="6" t="n">
        <v>2024</v>
      </c>
    </row>
    <row r="64" customFormat="false" ht="27.75" hidden="false" customHeight="false" outlineLevel="0" collapsed="false">
      <c r="A64" s="31" t="n">
        <v>25</v>
      </c>
      <c r="B64" s="22" t="s">
        <v>84</v>
      </c>
      <c r="C64" s="23" t="n">
        <f aca="false">D64+E64+F64+G64+H64+I64+K64+M64+O64+Q64+S64+T64+U64+V64+W64+X64+Y64+Z64+AA64+AB64+AC64+AD64</f>
        <v>8778355.66</v>
      </c>
      <c r="D64" s="19" t="n">
        <v>0</v>
      </c>
      <c r="E64" s="19" t="n">
        <v>0</v>
      </c>
      <c r="F64" s="19" t="n">
        <v>0</v>
      </c>
      <c r="G64" s="19" t="n">
        <v>0</v>
      </c>
      <c r="H64" s="19" t="n">
        <v>0</v>
      </c>
      <c r="I64" s="19" t="n">
        <v>0</v>
      </c>
      <c r="J64" s="20" t="n">
        <v>0</v>
      </c>
      <c r="K64" s="19" t="n">
        <v>0</v>
      </c>
      <c r="L64" s="19" t="n">
        <v>808.6</v>
      </c>
      <c r="M64" s="19" t="n">
        <v>8398625.08</v>
      </c>
      <c r="N64" s="19" t="n">
        <v>0</v>
      </c>
      <c r="O64" s="19" t="n">
        <v>0</v>
      </c>
      <c r="P64" s="19" t="n">
        <v>0</v>
      </c>
      <c r="Q64" s="19" t="n">
        <v>0</v>
      </c>
      <c r="R64" s="19" t="n">
        <v>0</v>
      </c>
      <c r="S64" s="19" t="n">
        <v>0</v>
      </c>
      <c r="T64" s="19" t="n">
        <v>0</v>
      </c>
      <c r="U64" s="19" t="n">
        <v>0</v>
      </c>
      <c r="V64" s="19" t="n">
        <v>0</v>
      </c>
      <c r="W64" s="19" t="n">
        <v>0</v>
      </c>
      <c r="X64" s="19" t="n">
        <v>0</v>
      </c>
      <c r="Y64" s="19" t="n">
        <v>0</v>
      </c>
      <c r="Z64" s="19" t="n">
        <v>0</v>
      </c>
      <c r="AA64" s="19" t="n">
        <v>0</v>
      </c>
      <c r="AB64" s="19" t="n">
        <v>179730.58</v>
      </c>
      <c r="AC64" s="19" t="n">
        <v>200000</v>
      </c>
      <c r="AD64" s="19" t="n">
        <v>0</v>
      </c>
      <c r="AE64" s="6" t="n">
        <v>2024</v>
      </c>
      <c r="AF64" s="6" t="n">
        <v>2024</v>
      </c>
      <c r="AG64" s="6" t="n">
        <v>2024</v>
      </c>
    </row>
    <row r="65" customFormat="false" ht="27.75" hidden="false" customHeight="false" outlineLevel="0" collapsed="false">
      <c r="A65" s="21" t="n">
        <v>26</v>
      </c>
      <c r="B65" s="22" t="s">
        <v>85</v>
      </c>
      <c r="C65" s="23" t="n">
        <f aca="false">D65+E65+F65+G65+H65+I65+K65+M65+O65+Q65+S65+T65+U65+V65+W65+X65+Y65+Z65+AA65+AB65+AC65+AD65</f>
        <v>7475377.18</v>
      </c>
      <c r="D65" s="24" t="n">
        <v>0</v>
      </c>
      <c r="E65" s="24" t="n">
        <v>0</v>
      </c>
      <c r="F65" s="24" t="n">
        <v>0</v>
      </c>
      <c r="G65" s="24" t="n">
        <v>0</v>
      </c>
      <c r="H65" s="24" t="n">
        <v>0</v>
      </c>
      <c r="I65" s="24" t="n">
        <v>0</v>
      </c>
      <c r="J65" s="25" t="n">
        <v>0</v>
      </c>
      <c r="K65" s="24" t="n">
        <v>0</v>
      </c>
      <c r="L65" s="19" t="n">
        <v>894</v>
      </c>
      <c r="M65" s="19" t="n">
        <v>7198626.4</v>
      </c>
      <c r="N65" s="24" t="n">
        <v>0</v>
      </c>
      <c r="O65" s="24" t="n">
        <v>0</v>
      </c>
      <c r="P65" s="24" t="n">
        <v>0</v>
      </c>
      <c r="Q65" s="24" t="n">
        <v>0</v>
      </c>
      <c r="R65" s="24" t="n">
        <v>0</v>
      </c>
      <c r="S65" s="24" t="n">
        <v>0</v>
      </c>
      <c r="T65" s="24" t="n">
        <v>0</v>
      </c>
      <c r="U65" s="24" t="n">
        <v>0</v>
      </c>
      <c r="V65" s="24" t="n">
        <v>0</v>
      </c>
      <c r="W65" s="24" t="n">
        <v>0</v>
      </c>
      <c r="X65" s="24" t="n">
        <v>0</v>
      </c>
      <c r="Y65" s="24" t="n">
        <v>0</v>
      </c>
      <c r="Z65" s="24" t="n">
        <v>0</v>
      </c>
      <c r="AA65" s="24" t="n">
        <v>0</v>
      </c>
      <c r="AB65" s="19" t="n">
        <f aca="false">ROUND(M65*2.14%,2)</f>
        <v>154050.6</v>
      </c>
      <c r="AC65" s="19" t="n">
        <v>122700.18</v>
      </c>
      <c r="AD65" s="24" t="n">
        <v>0</v>
      </c>
      <c r="AE65" s="6" t="n">
        <v>2024</v>
      </c>
      <c r="AF65" s="6" t="n">
        <v>2024</v>
      </c>
      <c r="AG65" s="6" t="n">
        <v>2024</v>
      </c>
    </row>
    <row r="66" customFormat="false" ht="27.75" hidden="false" customHeight="false" outlineLevel="0" collapsed="false">
      <c r="A66" s="21" t="n">
        <v>27</v>
      </c>
      <c r="B66" s="22" t="s">
        <v>55</v>
      </c>
      <c r="C66" s="23" t="n">
        <f aca="false">D66+E66+F66+G66+H66+I66+K66+M66+O66+Q66+S66+T66+U66+V66+W66+X66+Y66+Z66+AA66+AB66+AC66+AD66</f>
        <v>7135037.25</v>
      </c>
      <c r="D66" s="24" t="n">
        <v>0</v>
      </c>
      <c r="E66" s="24" t="n">
        <v>0</v>
      </c>
      <c r="F66" s="24" t="n">
        <v>0</v>
      </c>
      <c r="G66" s="24" t="n">
        <v>0</v>
      </c>
      <c r="H66" s="24" t="n">
        <v>0</v>
      </c>
      <c r="I66" s="24" t="n">
        <v>0</v>
      </c>
      <c r="J66" s="25" t="n">
        <v>0</v>
      </c>
      <c r="K66" s="24" t="n">
        <v>0</v>
      </c>
      <c r="L66" s="19" t="n">
        <v>0</v>
      </c>
      <c r="M66" s="19" t="n">
        <v>0</v>
      </c>
      <c r="N66" s="24" t="n">
        <v>0</v>
      </c>
      <c r="O66" s="24" t="n">
        <v>0</v>
      </c>
      <c r="P66" s="19" t="n">
        <v>0</v>
      </c>
      <c r="Q66" s="19" t="n">
        <v>0</v>
      </c>
      <c r="R66" s="24" t="n">
        <v>0</v>
      </c>
      <c r="S66" s="24" t="n">
        <v>0</v>
      </c>
      <c r="T66" s="19" t="n">
        <v>7068480.44</v>
      </c>
      <c r="U66" s="24" t="n">
        <v>0</v>
      </c>
      <c r="V66" s="24" t="n">
        <v>0</v>
      </c>
      <c r="W66" s="24" t="n">
        <v>0</v>
      </c>
      <c r="X66" s="24" t="n">
        <v>0</v>
      </c>
      <c r="Y66" s="24" t="n">
        <v>0</v>
      </c>
      <c r="Z66" s="24" t="n">
        <v>0</v>
      </c>
      <c r="AA66" s="24" t="n">
        <v>0</v>
      </c>
      <c r="AB66" s="19" t="n">
        <v>66556.81</v>
      </c>
      <c r="AC66" s="19" t="n">
        <v>0</v>
      </c>
      <c r="AD66" s="24" t="n">
        <v>0</v>
      </c>
      <c r="AE66" s="6" t="s">
        <v>42</v>
      </c>
      <c r="AF66" s="6" t="n">
        <v>2024</v>
      </c>
      <c r="AG66" s="6" t="n">
        <v>2024</v>
      </c>
    </row>
    <row r="67" customFormat="false" ht="27.75" hidden="false" customHeight="false" outlineLevel="0" collapsed="false">
      <c r="A67" s="18" t="s">
        <v>86</v>
      </c>
      <c r="B67" s="18"/>
      <c r="C67" s="14" t="n">
        <f aca="false">C68</f>
        <v>60656.99</v>
      </c>
      <c r="D67" s="19" t="n">
        <f aca="false">D68</f>
        <v>0</v>
      </c>
      <c r="E67" s="19" t="n">
        <f aca="false">E68</f>
        <v>0</v>
      </c>
      <c r="F67" s="19" t="n">
        <f aca="false">F68</f>
        <v>0</v>
      </c>
      <c r="G67" s="19" t="n">
        <f aca="false">G68</f>
        <v>0</v>
      </c>
      <c r="H67" s="19" t="n">
        <f aca="false">H68</f>
        <v>0</v>
      </c>
      <c r="I67" s="19" t="n">
        <f aca="false">I68</f>
        <v>0</v>
      </c>
      <c r="J67" s="20" t="n">
        <f aca="false">J68</f>
        <v>0</v>
      </c>
      <c r="K67" s="19" t="n">
        <f aca="false">K68</f>
        <v>0</v>
      </c>
      <c r="L67" s="19" t="n">
        <f aca="false">L68</f>
        <v>0</v>
      </c>
      <c r="M67" s="19" t="n">
        <f aca="false">M68</f>
        <v>0</v>
      </c>
      <c r="N67" s="19" t="n">
        <f aca="false">N68</f>
        <v>0</v>
      </c>
      <c r="O67" s="19" t="n">
        <f aca="false">O68</f>
        <v>0</v>
      </c>
      <c r="P67" s="19" t="n">
        <f aca="false">P68</f>
        <v>0</v>
      </c>
      <c r="Q67" s="19" t="n">
        <f aca="false">Q68</f>
        <v>0</v>
      </c>
      <c r="R67" s="19" t="n">
        <f aca="false">R68</f>
        <v>0</v>
      </c>
      <c r="S67" s="19" t="n">
        <f aca="false">S68</f>
        <v>0</v>
      </c>
      <c r="T67" s="19" t="n">
        <f aca="false">T68</f>
        <v>0</v>
      </c>
      <c r="U67" s="19" t="n">
        <f aca="false">U68</f>
        <v>0</v>
      </c>
      <c r="V67" s="19" t="n">
        <f aca="false">V68</f>
        <v>0</v>
      </c>
      <c r="W67" s="19" t="n">
        <f aca="false">W68</f>
        <v>0</v>
      </c>
      <c r="X67" s="19" t="n">
        <f aca="false">X68</f>
        <v>0</v>
      </c>
      <c r="Y67" s="19" t="n">
        <f aca="false">Y68</f>
        <v>0</v>
      </c>
      <c r="Z67" s="19" t="n">
        <f aca="false">Z68</f>
        <v>0</v>
      </c>
      <c r="AA67" s="19" t="n">
        <f aca="false">AA68</f>
        <v>0</v>
      </c>
      <c r="AB67" s="19" t="n">
        <f aca="false">AB68</f>
        <v>0</v>
      </c>
      <c r="AC67" s="19" t="n">
        <f aca="false">AC68</f>
        <v>60656.99</v>
      </c>
      <c r="AD67" s="19" t="n">
        <f aca="false">AD68</f>
        <v>0</v>
      </c>
      <c r="AE67" s="6" t="s">
        <v>38</v>
      </c>
      <c r="AF67" s="6" t="s">
        <v>38</v>
      </c>
      <c r="AG67" s="6" t="s">
        <v>38</v>
      </c>
    </row>
    <row r="68" customFormat="false" ht="27.75" hidden="false" customHeight="false" outlineLevel="0" collapsed="false">
      <c r="A68" s="21"/>
      <c r="B68" s="22" t="s">
        <v>87</v>
      </c>
      <c r="C68" s="23" t="n">
        <f aca="false">D68+E68+F68+G68+H68+I68+K68+M68+O68+Q68+S68+T68+U68+V68+W68+X68+Y68+Z68+AA68+AB68+AC68+AD68</f>
        <v>60656.99</v>
      </c>
      <c r="D68" s="24" t="n">
        <v>0</v>
      </c>
      <c r="E68" s="24" t="n">
        <v>0</v>
      </c>
      <c r="F68" s="24" t="n">
        <v>0</v>
      </c>
      <c r="G68" s="24" t="n">
        <v>0</v>
      </c>
      <c r="H68" s="24" t="n">
        <v>0</v>
      </c>
      <c r="I68" s="24" t="n">
        <v>0</v>
      </c>
      <c r="J68" s="25" t="n">
        <v>0</v>
      </c>
      <c r="K68" s="24" t="n">
        <v>0</v>
      </c>
      <c r="L68" s="19" t="n">
        <v>0</v>
      </c>
      <c r="M68" s="19" t="n">
        <v>0</v>
      </c>
      <c r="N68" s="24" t="n">
        <v>0</v>
      </c>
      <c r="O68" s="24" t="n">
        <v>0</v>
      </c>
      <c r="P68" s="19" t="n">
        <v>0</v>
      </c>
      <c r="Q68" s="19" t="n">
        <v>0</v>
      </c>
      <c r="R68" s="24" t="n">
        <v>0</v>
      </c>
      <c r="S68" s="24" t="n">
        <v>0</v>
      </c>
      <c r="T68" s="19" t="n">
        <v>0</v>
      </c>
      <c r="U68" s="24" t="n">
        <v>0</v>
      </c>
      <c r="V68" s="24" t="n">
        <v>0</v>
      </c>
      <c r="W68" s="24" t="n">
        <v>0</v>
      </c>
      <c r="X68" s="24" t="n">
        <v>0</v>
      </c>
      <c r="Y68" s="24" t="n">
        <v>0</v>
      </c>
      <c r="Z68" s="24" t="n">
        <v>0</v>
      </c>
      <c r="AA68" s="24" t="n">
        <v>0</v>
      </c>
      <c r="AB68" s="19" t="n">
        <v>0</v>
      </c>
      <c r="AC68" s="19" t="n">
        <v>60656.99</v>
      </c>
      <c r="AD68" s="24" t="n">
        <v>0</v>
      </c>
      <c r="AE68" s="6" t="n">
        <v>2024</v>
      </c>
      <c r="AF68" s="6" t="s">
        <v>42</v>
      </c>
      <c r="AG68" s="6" t="s">
        <v>42</v>
      </c>
    </row>
    <row r="69" customFormat="false" ht="27.75" hidden="false" customHeight="false" outlineLevel="0" collapsed="false">
      <c r="A69" s="18" t="s">
        <v>57</v>
      </c>
      <c r="B69" s="18"/>
      <c r="C69" s="14" t="n">
        <f aca="false">C70</f>
        <v>10681765.98</v>
      </c>
      <c r="D69" s="19" t="n">
        <f aca="false">D70</f>
        <v>0</v>
      </c>
      <c r="E69" s="19" t="n">
        <f aca="false">E70</f>
        <v>0</v>
      </c>
      <c r="F69" s="19" t="n">
        <f aca="false">F70</f>
        <v>0</v>
      </c>
      <c r="G69" s="19" t="n">
        <f aca="false">G70</f>
        <v>0</v>
      </c>
      <c r="H69" s="19" t="n">
        <f aca="false">H70</f>
        <v>0</v>
      </c>
      <c r="I69" s="19" t="n">
        <f aca="false">I70</f>
        <v>0</v>
      </c>
      <c r="J69" s="20" t="n">
        <f aca="false">J70</f>
        <v>0</v>
      </c>
      <c r="K69" s="19" t="n">
        <f aca="false">K70</f>
        <v>0</v>
      </c>
      <c r="L69" s="19" t="n">
        <f aca="false">L70</f>
        <v>1008</v>
      </c>
      <c r="M69" s="19" t="n">
        <f aca="false">M70</f>
        <v>10329051.77</v>
      </c>
      <c r="N69" s="19" t="n">
        <f aca="false">N70</f>
        <v>0</v>
      </c>
      <c r="O69" s="19" t="n">
        <f aca="false">O70</f>
        <v>0</v>
      </c>
      <c r="P69" s="19" t="n">
        <f aca="false">P70</f>
        <v>0</v>
      </c>
      <c r="Q69" s="19" t="n">
        <f aca="false">Q70</f>
        <v>0</v>
      </c>
      <c r="R69" s="19" t="n">
        <f aca="false">R70</f>
        <v>0</v>
      </c>
      <c r="S69" s="19" t="n">
        <f aca="false">S70</f>
        <v>0</v>
      </c>
      <c r="T69" s="19" t="n">
        <f aca="false">T70</f>
        <v>0</v>
      </c>
      <c r="U69" s="19" t="n">
        <f aca="false">U70</f>
        <v>0</v>
      </c>
      <c r="V69" s="19" t="n">
        <f aca="false">V70</f>
        <v>0</v>
      </c>
      <c r="W69" s="19" t="n">
        <f aca="false">W70</f>
        <v>0</v>
      </c>
      <c r="X69" s="19" t="n">
        <f aca="false">X70</f>
        <v>0</v>
      </c>
      <c r="Y69" s="19" t="n">
        <f aca="false">Y70</f>
        <v>0</v>
      </c>
      <c r="Z69" s="19" t="n">
        <f aca="false">Z70</f>
        <v>0</v>
      </c>
      <c r="AA69" s="19" t="n">
        <f aca="false">AA70</f>
        <v>0</v>
      </c>
      <c r="AB69" s="19" t="n">
        <f aca="false">AB70</f>
        <v>154935.78</v>
      </c>
      <c r="AC69" s="19" t="n">
        <f aca="false">AC70</f>
        <v>197778.43</v>
      </c>
      <c r="AD69" s="19" t="n">
        <f aca="false">AD70</f>
        <v>0</v>
      </c>
      <c r="AE69" s="6" t="s">
        <v>38</v>
      </c>
      <c r="AF69" s="6" t="s">
        <v>38</v>
      </c>
      <c r="AG69" s="6" t="s">
        <v>38</v>
      </c>
    </row>
    <row r="70" customFormat="false" ht="25.5" hidden="false" customHeight="true" outlineLevel="0" collapsed="false">
      <c r="A70" s="21" t="n">
        <v>28</v>
      </c>
      <c r="B70" s="22" t="s">
        <v>88</v>
      </c>
      <c r="C70" s="23" t="n">
        <f aca="false">D70+E70+F70+G70+H70+I70+K70+M70+O70+Q70+S70+T70+U70+V70+W70+X70+Y70+Z70+AA70+AB70+AC70+AD70</f>
        <v>10681765.98</v>
      </c>
      <c r="D70" s="24" t="n">
        <v>0</v>
      </c>
      <c r="E70" s="24" t="n">
        <v>0</v>
      </c>
      <c r="F70" s="24" t="n">
        <v>0</v>
      </c>
      <c r="G70" s="24" t="n">
        <v>0</v>
      </c>
      <c r="H70" s="24" t="n">
        <v>0</v>
      </c>
      <c r="I70" s="24" t="n">
        <v>0</v>
      </c>
      <c r="J70" s="25" t="n">
        <v>0</v>
      </c>
      <c r="K70" s="24" t="n">
        <v>0</v>
      </c>
      <c r="L70" s="19" t="n">
        <v>1008</v>
      </c>
      <c r="M70" s="19" t="n">
        <v>10329051.77</v>
      </c>
      <c r="N70" s="24" t="n">
        <v>0</v>
      </c>
      <c r="O70" s="24" t="n">
        <v>0</v>
      </c>
      <c r="P70" s="24" t="n">
        <v>0</v>
      </c>
      <c r="Q70" s="24" t="n">
        <v>0</v>
      </c>
      <c r="R70" s="24" t="n">
        <v>0</v>
      </c>
      <c r="S70" s="24" t="n">
        <v>0</v>
      </c>
      <c r="T70" s="24" t="n">
        <v>0</v>
      </c>
      <c r="U70" s="24" t="n">
        <v>0</v>
      </c>
      <c r="V70" s="24" t="n">
        <v>0</v>
      </c>
      <c r="W70" s="24" t="n">
        <v>0</v>
      </c>
      <c r="X70" s="24" t="n">
        <v>0</v>
      </c>
      <c r="Y70" s="24" t="n">
        <v>0</v>
      </c>
      <c r="Z70" s="24" t="n">
        <v>0</v>
      </c>
      <c r="AA70" s="24" t="n">
        <v>0</v>
      </c>
      <c r="AB70" s="19" t="n">
        <f aca="false">ROUND(M70*1.5%,2)</f>
        <v>154935.78</v>
      </c>
      <c r="AC70" s="19" t="n">
        <v>197778.43</v>
      </c>
      <c r="AD70" s="24" t="n">
        <v>0</v>
      </c>
      <c r="AE70" s="6" t="n">
        <v>2024</v>
      </c>
      <c r="AF70" s="6" t="n">
        <v>2024</v>
      </c>
      <c r="AG70" s="6" t="n">
        <v>2024</v>
      </c>
    </row>
    <row r="71" customFormat="false" ht="27.75" hidden="false" customHeight="false" outlineLevel="0" collapsed="false">
      <c r="A71" s="17" t="s">
        <v>89</v>
      </c>
      <c r="B71" s="22"/>
      <c r="C71" s="19" t="n">
        <f aca="false">C72+C82+C84+C86+C89+C93</f>
        <v>114082913.4</v>
      </c>
      <c r="D71" s="19" t="n">
        <f aca="false">D72+D82+D84+D86+D89+D92</f>
        <v>462764.83</v>
      </c>
      <c r="E71" s="19" t="n">
        <f aca="false">E72+E82+E84+E86+E89+E92</f>
        <v>0</v>
      </c>
      <c r="F71" s="19" t="n">
        <f aca="false">F72+F82+F84+F86+F89+F92</f>
        <v>0</v>
      </c>
      <c r="G71" s="19" t="n">
        <f aca="false">G72+G82+G84+G86+G89+G92</f>
        <v>0</v>
      </c>
      <c r="H71" s="19" t="n">
        <f aca="false">H72+H82+H84+H86+H89+H92</f>
        <v>0</v>
      </c>
      <c r="I71" s="19" t="n">
        <f aca="false">I72+I82+I84+I86+I89+I92</f>
        <v>0</v>
      </c>
      <c r="J71" s="20" t="n">
        <f aca="false">J72+J82+J84+J86+J89+J92</f>
        <v>0</v>
      </c>
      <c r="K71" s="19" t="n">
        <f aca="false">K72+K82+K84+K86+K89+K92</f>
        <v>0</v>
      </c>
      <c r="L71" s="19" t="n">
        <f aca="false">L72+L82+L84+L86+L89+L92</f>
        <v>9082.1</v>
      </c>
      <c r="M71" s="19" t="n">
        <f aca="false">M72+M82+M84+M86+M89+M92</f>
        <v>74156837.4</v>
      </c>
      <c r="N71" s="19" t="n">
        <f aca="false">N72+N82+N84+N86+N89+N92</f>
        <v>0</v>
      </c>
      <c r="O71" s="19" t="n">
        <f aca="false">O72+O82+O84+O86+O89+O92</f>
        <v>0</v>
      </c>
      <c r="P71" s="19" t="n">
        <f aca="false">P72+P82+P84+P86+P89+P92</f>
        <v>1266.33</v>
      </c>
      <c r="Q71" s="19" t="n">
        <f aca="false">Q72+Q82+Q84+Q86+Q89+Q92</f>
        <v>7462049.59</v>
      </c>
      <c r="R71" s="19" t="n">
        <f aca="false">R72+R82+R84+R86+R89+R92</f>
        <v>71</v>
      </c>
      <c r="S71" s="19" t="n">
        <f aca="false">S72+S82+S84+S86+S89+S92</f>
        <v>2729425.46</v>
      </c>
      <c r="T71" s="19" t="n">
        <f aca="false">T72+T82+T84+T86+T89+T92</f>
        <v>0</v>
      </c>
      <c r="U71" s="19" t="n">
        <f aca="false">U72+U82+U84+U86+U89+U92</f>
        <v>0</v>
      </c>
      <c r="V71" s="19" t="n">
        <f aca="false">V72+V82+V84+V86+V89+V92</f>
        <v>0</v>
      </c>
      <c r="W71" s="19" t="n">
        <f aca="false">W72+W82+W84+W86+W89+W92</f>
        <v>0</v>
      </c>
      <c r="X71" s="19" t="n">
        <f aca="false">X72+X82+X84+X86+X89+X92</f>
        <v>0</v>
      </c>
      <c r="Y71" s="19" t="n">
        <f aca="false">Y72+Y82+Y84+Y86+Y89+Y92</f>
        <v>0</v>
      </c>
      <c r="Z71" s="19" t="n">
        <f aca="false">Z72+Z82+Z84+Z86+Z89+Z92</f>
        <v>0</v>
      </c>
      <c r="AA71" s="19" t="n">
        <f aca="false">AA72+AA82+AA84+AA86+AA89+AA92</f>
        <v>0</v>
      </c>
      <c r="AB71" s="19" t="n">
        <f aca="false">AB72+AB82+AB84+AB86+AB89+AB92</f>
        <v>903779.91</v>
      </c>
      <c r="AC71" s="19" t="n">
        <f aca="false">AC72+AC82+AC84+AC86+AC89+AC92</f>
        <v>1808791.85</v>
      </c>
      <c r="AD71" s="19" t="n">
        <f aca="false">AD72+AD82+AD84+AD86+AD89+AD92</f>
        <v>240000</v>
      </c>
      <c r="AE71" s="6" t="s">
        <v>38</v>
      </c>
      <c r="AF71" s="6" t="s">
        <v>38</v>
      </c>
      <c r="AG71" s="6" t="s">
        <v>38</v>
      </c>
    </row>
    <row r="72" customFormat="false" ht="27.75" hidden="false" customHeight="false" outlineLevel="0" collapsed="false">
      <c r="A72" s="18" t="s">
        <v>40</v>
      </c>
      <c r="B72" s="18"/>
      <c r="C72" s="14" t="n">
        <f aca="false">SUM(C73:C82)</f>
        <v>74254276.64</v>
      </c>
      <c r="D72" s="19" t="n">
        <f aca="false">SUM(D73:D80)</f>
        <v>0</v>
      </c>
      <c r="E72" s="19" t="n">
        <f aca="false">SUM(E73:E80)</f>
        <v>0</v>
      </c>
      <c r="F72" s="19" t="n">
        <f aca="false">SUM(F73:F80)</f>
        <v>0</v>
      </c>
      <c r="G72" s="19" t="n">
        <f aca="false">SUM(G73:G80)</f>
        <v>0</v>
      </c>
      <c r="H72" s="19" t="n">
        <f aca="false">SUM(H73:H80)</f>
        <v>0</v>
      </c>
      <c r="I72" s="19" t="n">
        <f aca="false">SUM(I73:I80)</f>
        <v>0</v>
      </c>
      <c r="J72" s="20" t="n">
        <f aca="false">SUM(J73:J80)</f>
        <v>0</v>
      </c>
      <c r="K72" s="19" t="n">
        <f aca="false">SUM(K73:K80)</f>
        <v>0</v>
      </c>
      <c r="L72" s="19" t="n">
        <f aca="false">SUM(L73:L80)</f>
        <v>6437.1</v>
      </c>
      <c r="M72" s="19" t="n">
        <f aca="false">SUM(M73:M80)</f>
        <v>50889011.95</v>
      </c>
      <c r="N72" s="19" t="n">
        <f aca="false">SUM(N73:N80)</f>
        <v>0</v>
      </c>
      <c r="O72" s="19" t="n">
        <f aca="false">SUM(O73:O80)</f>
        <v>0</v>
      </c>
      <c r="P72" s="19" t="n">
        <f aca="false">SUM(P73:P80)</f>
        <v>0</v>
      </c>
      <c r="Q72" s="19" t="n">
        <f aca="false">SUM(Q73:Q80)</f>
        <v>0</v>
      </c>
      <c r="R72" s="19" t="n">
        <f aca="false">SUM(R73:R80)</f>
        <v>0</v>
      </c>
      <c r="S72" s="19" t="n">
        <f aca="false">SUM(S73:S80)</f>
        <v>0</v>
      </c>
      <c r="T72" s="19" t="n">
        <f aca="false">SUM(T73:T80)</f>
        <v>0</v>
      </c>
      <c r="U72" s="19" t="n">
        <f aca="false">SUM(U73:U80)</f>
        <v>0</v>
      </c>
      <c r="V72" s="19" t="n">
        <f aca="false">SUM(V73:V80)</f>
        <v>0</v>
      </c>
      <c r="W72" s="19" t="n">
        <f aca="false">SUM(W73:W80)</f>
        <v>0</v>
      </c>
      <c r="X72" s="19" t="n">
        <f aca="false">SUM(X73:X80)</f>
        <v>0</v>
      </c>
      <c r="Y72" s="19" t="n">
        <f aca="false">SUM(Y73:Y80)</f>
        <v>0</v>
      </c>
      <c r="Z72" s="19" t="n">
        <f aca="false">SUM(Z73:Z80)</f>
        <v>0</v>
      </c>
      <c r="AA72" s="19" t="n">
        <f aca="false">SUM(AA73:AA80)</f>
        <v>0</v>
      </c>
      <c r="AB72" s="19" t="n">
        <f aca="false">SUM(AB73:AB80)</f>
        <v>555107.22</v>
      </c>
      <c r="AC72" s="19" t="n">
        <f aca="false">SUM(AC73:AC80)</f>
        <v>1046213.11</v>
      </c>
      <c r="AD72" s="19" t="n">
        <f aca="false">SUM(AD73:AD80)</f>
        <v>240000</v>
      </c>
      <c r="AE72" s="6" t="s">
        <v>38</v>
      </c>
      <c r="AF72" s="6" t="s">
        <v>38</v>
      </c>
      <c r="AG72" s="6" t="s">
        <v>38</v>
      </c>
    </row>
    <row r="73" customFormat="false" ht="27.75" hidden="false" customHeight="false" outlineLevel="0" collapsed="false">
      <c r="A73" s="21" t="n">
        <v>1</v>
      </c>
      <c r="B73" s="22" t="s">
        <v>90</v>
      </c>
      <c r="C73" s="23" t="n">
        <f aca="false">D73+E73+F73+G73+H73+I73+K73+M73+O73+Q73+S73+T73+U73+V73+W73+X73+Y73+Z73+AA73+AB73+AC73+AD73</f>
        <v>2825502.95</v>
      </c>
      <c r="D73" s="34" t="n">
        <v>0</v>
      </c>
      <c r="E73" s="34" t="n">
        <v>0</v>
      </c>
      <c r="F73" s="34" t="n">
        <v>0</v>
      </c>
      <c r="G73" s="34" t="n">
        <v>0</v>
      </c>
      <c r="H73" s="34" t="n">
        <v>0</v>
      </c>
      <c r="I73" s="34" t="n">
        <v>0</v>
      </c>
      <c r="J73" s="35" t="n">
        <v>0</v>
      </c>
      <c r="K73" s="34" t="n">
        <v>0</v>
      </c>
      <c r="L73" s="19" t="n">
        <v>449.5</v>
      </c>
      <c r="M73" s="19" t="n">
        <f aca="false">2632262.44-117485.8</f>
        <v>2514776.64</v>
      </c>
      <c r="N73" s="34" t="n">
        <v>0</v>
      </c>
      <c r="O73" s="34" t="n">
        <v>0</v>
      </c>
      <c r="P73" s="34" t="n">
        <v>0</v>
      </c>
      <c r="Q73" s="34" t="n">
        <v>0</v>
      </c>
      <c r="R73" s="34" t="n">
        <v>0</v>
      </c>
      <c r="S73" s="34" t="n">
        <v>0</v>
      </c>
      <c r="T73" s="34" t="n">
        <v>0</v>
      </c>
      <c r="U73" s="34" t="n">
        <v>0</v>
      </c>
      <c r="V73" s="34" t="n">
        <v>0</v>
      </c>
      <c r="W73" s="34" t="n">
        <v>0</v>
      </c>
      <c r="X73" s="34" t="n">
        <v>0</v>
      </c>
      <c r="Y73" s="34" t="n">
        <v>0</v>
      </c>
      <c r="Z73" s="34" t="n">
        <v>0</v>
      </c>
      <c r="AA73" s="34" t="n">
        <v>0</v>
      </c>
      <c r="AB73" s="19" t="n">
        <f aca="false">ROUND(M73*1.5%,2)</f>
        <v>37721.65</v>
      </c>
      <c r="AC73" s="34" t="n">
        <v>153004.66</v>
      </c>
      <c r="AD73" s="34" t="n">
        <v>120000</v>
      </c>
      <c r="AE73" s="36" t="n">
        <v>2025</v>
      </c>
      <c r="AF73" s="37" t="n">
        <v>2025</v>
      </c>
      <c r="AG73" s="37" t="n">
        <v>2025</v>
      </c>
    </row>
    <row r="74" customFormat="false" ht="27.75" hidden="false" customHeight="false" outlineLevel="0" collapsed="false">
      <c r="A74" s="21" t="n">
        <v>2</v>
      </c>
      <c r="B74" s="22" t="s">
        <v>91</v>
      </c>
      <c r="C74" s="23" t="n">
        <f aca="false">D74+E74+F74+G74+H74+I74+K74+M74+O74+Q74+S74+T74+U74+V74+W74+X74+Y74+Z74+AA74+AB74+AC74+AD74</f>
        <v>2098328.09</v>
      </c>
      <c r="D74" s="34" t="n">
        <v>0</v>
      </c>
      <c r="E74" s="34" t="n">
        <v>0</v>
      </c>
      <c r="F74" s="34" t="n">
        <v>0</v>
      </c>
      <c r="G74" s="34" t="n">
        <v>0</v>
      </c>
      <c r="H74" s="34" t="n">
        <v>0</v>
      </c>
      <c r="I74" s="34" t="n">
        <v>0</v>
      </c>
      <c r="J74" s="35" t="n">
        <v>0</v>
      </c>
      <c r="K74" s="34" t="n">
        <v>0</v>
      </c>
      <c r="L74" s="19" t="n">
        <v>407.8</v>
      </c>
      <c r="M74" s="19" t="n">
        <v>1949091.71</v>
      </c>
      <c r="N74" s="34" t="n">
        <v>0</v>
      </c>
      <c r="O74" s="34" t="n">
        <v>0</v>
      </c>
      <c r="P74" s="34" t="n">
        <v>0</v>
      </c>
      <c r="Q74" s="34" t="n">
        <v>0</v>
      </c>
      <c r="R74" s="34" t="n">
        <v>0</v>
      </c>
      <c r="S74" s="34" t="n">
        <v>0</v>
      </c>
      <c r="T74" s="34" t="n">
        <v>0</v>
      </c>
      <c r="U74" s="34" t="n">
        <v>0</v>
      </c>
      <c r="V74" s="34" t="n">
        <v>0</v>
      </c>
      <c r="W74" s="34" t="n">
        <v>0</v>
      </c>
      <c r="X74" s="34" t="n">
        <v>0</v>
      </c>
      <c r="Y74" s="34" t="n">
        <v>0</v>
      </c>
      <c r="Z74" s="34" t="n">
        <v>0</v>
      </c>
      <c r="AA74" s="34" t="n">
        <v>0</v>
      </c>
      <c r="AB74" s="19" t="n">
        <f aca="false">ROUND(M74*1.5%,2)</f>
        <v>29236.38</v>
      </c>
      <c r="AC74" s="34" t="n">
        <v>0</v>
      </c>
      <c r="AD74" s="34" t="n">
        <v>120000</v>
      </c>
      <c r="AE74" s="36" t="s">
        <v>42</v>
      </c>
      <c r="AF74" s="37" t="n">
        <v>2025</v>
      </c>
      <c r="AG74" s="37" t="n">
        <v>2025</v>
      </c>
    </row>
    <row r="75" customFormat="false" ht="27.75" hidden="false" customHeight="false" outlineLevel="0" collapsed="false">
      <c r="A75" s="21" t="n">
        <v>3</v>
      </c>
      <c r="B75" s="22" t="s">
        <v>92</v>
      </c>
      <c r="C75" s="23" t="n">
        <f aca="false">D75+E75+F75+G75+H75+I75+K75+M75+O75+Q75+S75+T75+U75+V75+W75+X75+Y75+Z75+AA75+AB75+AC75+AD75</f>
        <v>5119179.74</v>
      </c>
      <c r="D75" s="24" t="n">
        <v>0</v>
      </c>
      <c r="E75" s="24" t="n">
        <v>0</v>
      </c>
      <c r="F75" s="24" t="n">
        <v>0</v>
      </c>
      <c r="G75" s="24" t="n">
        <v>0</v>
      </c>
      <c r="H75" s="24" t="n">
        <v>0</v>
      </c>
      <c r="I75" s="24" t="n">
        <v>0</v>
      </c>
      <c r="J75" s="25" t="n">
        <v>0</v>
      </c>
      <c r="K75" s="24" t="n">
        <v>0</v>
      </c>
      <c r="L75" s="19" t="n">
        <v>650</v>
      </c>
      <c r="M75" s="19" t="n">
        <v>4942320.5</v>
      </c>
      <c r="N75" s="24" t="n">
        <v>0</v>
      </c>
      <c r="O75" s="24" t="n">
        <v>0</v>
      </c>
      <c r="P75" s="24" t="n">
        <v>0</v>
      </c>
      <c r="Q75" s="24" t="n">
        <v>0</v>
      </c>
      <c r="R75" s="24" t="n">
        <v>0</v>
      </c>
      <c r="S75" s="24" t="n">
        <v>0</v>
      </c>
      <c r="T75" s="24" t="n">
        <v>0</v>
      </c>
      <c r="U75" s="24" t="n">
        <v>0</v>
      </c>
      <c r="V75" s="24" t="n">
        <v>0</v>
      </c>
      <c r="W75" s="24" t="n">
        <v>0</v>
      </c>
      <c r="X75" s="24" t="n">
        <v>0</v>
      </c>
      <c r="Y75" s="24" t="n">
        <v>0</v>
      </c>
      <c r="Z75" s="24" t="n">
        <v>0</v>
      </c>
      <c r="AA75" s="24" t="n">
        <v>0</v>
      </c>
      <c r="AB75" s="19" t="n">
        <f aca="false">ROUND(M75*1.5%,2)</f>
        <v>74134.81</v>
      </c>
      <c r="AC75" s="19" t="n">
        <v>102724.43</v>
      </c>
      <c r="AD75" s="24" t="n">
        <v>0</v>
      </c>
      <c r="AE75" s="6" t="n">
        <v>2025</v>
      </c>
      <c r="AF75" s="6" t="n">
        <v>2025</v>
      </c>
      <c r="AG75" s="6" t="n">
        <v>2025</v>
      </c>
    </row>
    <row r="76" customFormat="false" ht="27.75" hidden="false" customHeight="false" outlineLevel="0" collapsed="false">
      <c r="A76" s="21" t="n">
        <v>4</v>
      </c>
      <c r="B76" s="22" t="s">
        <v>93</v>
      </c>
      <c r="C76" s="23" t="n">
        <f aca="false">D76+E76+F76+G76+H76+I76+K76+M76+O76+Q76+S76+T76+U76+V76+W76+X76+Y76+Z76+AA76+AB76+AC76+AD76</f>
        <v>13983298.18</v>
      </c>
      <c r="D76" s="24" t="n">
        <v>0</v>
      </c>
      <c r="E76" s="24" t="n">
        <v>0</v>
      </c>
      <c r="F76" s="24" t="n">
        <v>0</v>
      </c>
      <c r="G76" s="24" t="n">
        <v>0</v>
      </c>
      <c r="H76" s="24" t="n">
        <v>0</v>
      </c>
      <c r="I76" s="24" t="n">
        <v>0</v>
      </c>
      <c r="J76" s="25" t="n">
        <v>0</v>
      </c>
      <c r="K76" s="24" t="n">
        <v>0</v>
      </c>
      <c r="L76" s="19" t="n">
        <v>1770</v>
      </c>
      <c r="M76" s="19" t="n">
        <v>13458318.9</v>
      </c>
      <c r="N76" s="24" t="n">
        <v>0</v>
      </c>
      <c r="O76" s="24" t="n">
        <v>0</v>
      </c>
      <c r="P76" s="24" t="n">
        <v>0</v>
      </c>
      <c r="Q76" s="24" t="n">
        <v>0</v>
      </c>
      <c r="R76" s="24" t="n">
        <v>0</v>
      </c>
      <c r="S76" s="24" t="n">
        <v>0</v>
      </c>
      <c r="T76" s="24" t="n">
        <v>0</v>
      </c>
      <c r="U76" s="24" t="n">
        <v>0</v>
      </c>
      <c r="V76" s="24" t="n">
        <v>0</v>
      </c>
      <c r="W76" s="24" t="n">
        <v>0</v>
      </c>
      <c r="X76" s="24" t="n">
        <v>0</v>
      </c>
      <c r="Y76" s="24" t="n">
        <v>0</v>
      </c>
      <c r="Z76" s="24" t="n">
        <v>0</v>
      </c>
      <c r="AA76" s="24" t="n">
        <v>0</v>
      </c>
      <c r="AB76" s="19" t="n">
        <f aca="false">ROUND(M76*1.5%,2)</f>
        <v>201874.78</v>
      </c>
      <c r="AC76" s="24" t="n">
        <v>323104.5</v>
      </c>
      <c r="AD76" s="24" t="n">
        <v>0</v>
      </c>
      <c r="AE76" s="6" t="n">
        <v>2025</v>
      </c>
      <c r="AF76" s="6" t="n">
        <v>2025</v>
      </c>
      <c r="AG76" s="6" t="n">
        <v>2025</v>
      </c>
    </row>
    <row r="77" customFormat="false" ht="27.75" hidden="false" customHeight="false" outlineLevel="0" collapsed="false">
      <c r="A77" s="21" t="n">
        <v>5</v>
      </c>
      <c r="B77" s="22" t="s">
        <v>94</v>
      </c>
      <c r="C77" s="23" t="n">
        <f aca="false">D77+E77+F77+G77+H77+I77+K77+M77+O77+Q77+S77+T77+U77+V77+W77+X77+Y77+Z77+AA77+AB77+AC77+AD77</f>
        <v>6197064.68</v>
      </c>
      <c r="D77" s="24" t="n">
        <v>0</v>
      </c>
      <c r="E77" s="24" t="n">
        <v>0</v>
      </c>
      <c r="F77" s="24" t="n">
        <v>0</v>
      </c>
      <c r="G77" s="24" t="n">
        <v>0</v>
      </c>
      <c r="H77" s="24" t="n">
        <v>0</v>
      </c>
      <c r="I77" s="24" t="n">
        <v>0</v>
      </c>
      <c r="J77" s="25" t="n">
        <v>0</v>
      </c>
      <c r="K77" s="24" t="n">
        <v>0</v>
      </c>
      <c r="L77" s="19" t="n">
        <v>790</v>
      </c>
      <c r="M77" s="19" t="n">
        <v>6006820.3</v>
      </c>
      <c r="N77" s="24" t="n">
        <v>0</v>
      </c>
      <c r="O77" s="24" t="n">
        <v>0</v>
      </c>
      <c r="P77" s="24" t="n">
        <v>0</v>
      </c>
      <c r="Q77" s="24" t="n">
        <v>0</v>
      </c>
      <c r="R77" s="24" t="n">
        <v>0</v>
      </c>
      <c r="S77" s="24" t="n">
        <v>0</v>
      </c>
      <c r="T77" s="24" t="n">
        <v>0</v>
      </c>
      <c r="U77" s="24" t="n">
        <v>0</v>
      </c>
      <c r="V77" s="24" t="n">
        <v>0</v>
      </c>
      <c r="W77" s="24" t="n">
        <v>0</v>
      </c>
      <c r="X77" s="24" t="n">
        <v>0</v>
      </c>
      <c r="Y77" s="24" t="n">
        <v>0</v>
      </c>
      <c r="Z77" s="24" t="n">
        <v>0</v>
      </c>
      <c r="AA77" s="24" t="n">
        <v>0</v>
      </c>
      <c r="AB77" s="19" t="n">
        <f aca="false">ROUND(M77*1.5%,2)</f>
        <v>90102.3</v>
      </c>
      <c r="AC77" s="19" t="n">
        <v>100142.08</v>
      </c>
      <c r="AD77" s="24" t="n">
        <v>0</v>
      </c>
      <c r="AE77" s="6" t="n">
        <v>2025</v>
      </c>
      <c r="AF77" s="6" t="n">
        <v>2025</v>
      </c>
      <c r="AG77" s="6" t="n">
        <v>2025</v>
      </c>
    </row>
    <row r="78" customFormat="false" ht="27.75" hidden="false" customHeight="false" outlineLevel="0" collapsed="false">
      <c r="A78" s="21" t="n">
        <v>6</v>
      </c>
      <c r="B78" s="22" t="s">
        <v>95</v>
      </c>
      <c r="C78" s="23" t="n">
        <f aca="false">D78+E78+F78+G78+H78+I78+K78+M78+O78+Q78+S78+T78+U78+V78+W78+X78+Y78+Z78+AA78+AB78+AC78+AD78</f>
        <v>4795320</v>
      </c>
      <c r="D78" s="24" t="n">
        <v>0</v>
      </c>
      <c r="E78" s="24" t="n">
        <v>0</v>
      </c>
      <c r="F78" s="24" t="n">
        <v>0</v>
      </c>
      <c r="G78" s="24" t="n">
        <v>0</v>
      </c>
      <c r="H78" s="24" t="n">
        <v>0</v>
      </c>
      <c r="I78" s="24" t="n">
        <v>0</v>
      </c>
      <c r="J78" s="25" t="n">
        <v>0</v>
      </c>
      <c r="K78" s="24" t="n">
        <v>0</v>
      </c>
      <c r="L78" s="19" t="n">
        <v>449</v>
      </c>
      <c r="M78" s="19" t="n">
        <v>4795320</v>
      </c>
      <c r="N78" s="24" t="n">
        <v>0</v>
      </c>
      <c r="O78" s="24" t="n">
        <v>0</v>
      </c>
      <c r="P78" s="24" t="n">
        <v>0</v>
      </c>
      <c r="Q78" s="24" t="n">
        <v>0</v>
      </c>
      <c r="R78" s="24" t="n">
        <v>0</v>
      </c>
      <c r="S78" s="24" t="n">
        <v>0</v>
      </c>
      <c r="T78" s="24" t="n">
        <v>0</v>
      </c>
      <c r="U78" s="24" t="n">
        <v>0</v>
      </c>
      <c r="V78" s="24" t="n">
        <v>0</v>
      </c>
      <c r="W78" s="24" t="n">
        <v>0</v>
      </c>
      <c r="X78" s="24" t="n">
        <v>0</v>
      </c>
      <c r="Y78" s="24" t="n">
        <v>0</v>
      </c>
      <c r="Z78" s="24" t="n">
        <v>0</v>
      </c>
      <c r="AA78" s="24" t="n">
        <v>0</v>
      </c>
      <c r="AB78" s="19" t="n">
        <v>0</v>
      </c>
      <c r="AC78" s="19" t="n">
        <v>0</v>
      </c>
      <c r="AD78" s="24" t="n">
        <v>0</v>
      </c>
      <c r="AE78" s="6"/>
      <c r="AF78" s="6"/>
      <c r="AG78" s="6"/>
    </row>
    <row r="79" customFormat="false" ht="27.75" hidden="false" customHeight="false" outlineLevel="0" collapsed="false">
      <c r="A79" s="31" t="n">
        <v>7</v>
      </c>
      <c r="B79" s="18" t="s">
        <v>96</v>
      </c>
      <c r="C79" s="23" t="n">
        <f aca="false">D79+E79+F79+G79+H79+I79+K79+M79+O79+Q79+S79+T79+U79+V79+W79+X79+Y79+Z79+AA79+AB79+AC79+AD79</f>
        <v>8445180.64</v>
      </c>
      <c r="D79" s="19" t="n">
        <v>0</v>
      </c>
      <c r="E79" s="19" t="n">
        <v>0</v>
      </c>
      <c r="F79" s="19" t="n">
        <v>0</v>
      </c>
      <c r="G79" s="19" t="n">
        <v>0</v>
      </c>
      <c r="H79" s="19" t="n">
        <v>0</v>
      </c>
      <c r="I79" s="19" t="n">
        <v>0</v>
      </c>
      <c r="J79" s="20" t="n">
        <v>0</v>
      </c>
      <c r="K79" s="19" t="n">
        <v>0</v>
      </c>
      <c r="L79" s="19" t="n">
        <v>1070</v>
      </c>
      <c r="M79" s="19" t="n">
        <v>8135819.9</v>
      </c>
      <c r="N79" s="19" t="n">
        <v>0</v>
      </c>
      <c r="O79" s="19" t="n">
        <v>0</v>
      </c>
      <c r="P79" s="19" t="n">
        <v>0</v>
      </c>
      <c r="Q79" s="19" t="n">
        <v>0</v>
      </c>
      <c r="R79" s="19" t="n">
        <v>0</v>
      </c>
      <c r="S79" s="19" t="n">
        <v>0</v>
      </c>
      <c r="T79" s="19" t="n">
        <v>0</v>
      </c>
      <c r="U79" s="19" t="n">
        <v>0</v>
      </c>
      <c r="V79" s="19" t="n">
        <v>0</v>
      </c>
      <c r="W79" s="19" t="n">
        <v>0</v>
      </c>
      <c r="X79" s="19" t="n">
        <v>0</v>
      </c>
      <c r="Y79" s="19" t="n">
        <v>0</v>
      </c>
      <c r="Z79" s="19" t="n">
        <v>0</v>
      </c>
      <c r="AA79" s="19" t="n">
        <v>0</v>
      </c>
      <c r="AB79" s="19" t="n">
        <f aca="false">ROUND(M79*1.5%,2)</f>
        <v>122037.3</v>
      </c>
      <c r="AC79" s="19" t="n">
        <v>187323.44</v>
      </c>
      <c r="AD79" s="19" t="n">
        <v>0</v>
      </c>
      <c r="AE79" s="6" t="n">
        <v>2024</v>
      </c>
      <c r="AF79" s="6" t="n">
        <v>2024</v>
      </c>
      <c r="AG79" s="6" t="n">
        <v>2024</v>
      </c>
    </row>
    <row r="80" s="38" customFormat="true" ht="27.75" hidden="false" customHeight="false" outlineLevel="0" collapsed="false">
      <c r="A80" s="21" t="n">
        <v>8</v>
      </c>
      <c r="B80" s="22" t="s">
        <v>97</v>
      </c>
      <c r="C80" s="23" t="n">
        <f aca="false">D80+E80+F80+G80+H80+I80+K80+M80+O80+Q80+S80+T80+U80+V80+W80+X80+Y80+Z80+AA80+AB80+AC80+AD80</f>
        <v>9266458</v>
      </c>
      <c r="D80" s="24" t="n">
        <v>0</v>
      </c>
      <c r="E80" s="24" t="n">
        <v>0</v>
      </c>
      <c r="F80" s="24" t="n">
        <v>0</v>
      </c>
      <c r="G80" s="24" t="n">
        <v>0</v>
      </c>
      <c r="H80" s="24" t="n">
        <v>0</v>
      </c>
      <c r="I80" s="24" t="n">
        <v>0</v>
      </c>
      <c r="J80" s="25" t="n">
        <v>0</v>
      </c>
      <c r="K80" s="24" t="n">
        <v>0</v>
      </c>
      <c r="L80" s="19" t="n">
        <v>850.8</v>
      </c>
      <c r="M80" s="19" t="n">
        <v>9086544</v>
      </c>
      <c r="N80" s="24" t="n">
        <v>0</v>
      </c>
      <c r="O80" s="24" t="n">
        <v>0</v>
      </c>
      <c r="P80" s="24" t="n">
        <v>0</v>
      </c>
      <c r="Q80" s="24" t="n">
        <v>0</v>
      </c>
      <c r="R80" s="24" t="n">
        <v>0</v>
      </c>
      <c r="S80" s="24" t="n">
        <v>0</v>
      </c>
      <c r="T80" s="24" t="n">
        <v>0</v>
      </c>
      <c r="U80" s="24" t="n">
        <v>0</v>
      </c>
      <c r="V80" s="24" t="n">
        <v>0</v>
      </c>
      <c r="W80" s="24" t="n">
        <v>0</v>
      </c>
      <c r="X80" s="24" t="n">
        <v>0</v>
      </c>
      <c r="Y80" s="24" t="n">
        <v>0</v>
      </c>
      <c r="Z80" s="24" t="n">
        <v>0</v>
      </c>
      <c r="AA80" s="24" t="n">
        <v>0</v>
      </c>
      <c r="AB80" s="19" t="n">
        <v>0</v>
      </c>
      <c r="AC80" s="19" t="n">
        <v>179914</v>
      </c>
      <c r="AD80" s="24" t="n">
        <v>0</v>
      </c>
      <c r="AE80" s="6" t="n">
        <v>2025</v>
      </c>
      <c r="AF80" s="6" t="n">
        <v>2025</v>
      </c>
      <c r="AG80" s="6" t="n">
        <v>2025</v>
      </c>
      <c r="AH80" s="1"/>
    </row>
    <row r="81" s="38" customFormat="true" ht="26.8" hidden="false" customHeight="false" outlineLevel="0" collapsed="false">
      <c r="A81" s="21" t="n">
        <v>9</v>
      </c>
      <c r="B81" s="22" t="s">
        <v>98</v>
      </c>
      <c r="C81" s="23" t="n">
        <f aca="false">D81+E81+F81+G81+H81+I81+K81+M81+O81+Q81+S81+T81+U81+V81+W81+X81+Y81+Z81+AA81+AB81+AC81+AD81</f>
        <v>15000000</v>
      </c>
      <c r="D81" s="24" t="n">
        <v>0</v>
      </c>
      <c r="E81" s="24" t="n">
        <v>0</v>
      </c>
      <c r="F81" s="24" t="n">
        <v>0</v>
      </c>
      <c r="G81" s="24" t="n">
        <v>0</v>
      </c>
      <c r="H81" s="24" t="n">
        <v>0</v>
      </c>
      <c r="I81" s="24" t="n">
        <v>0</v>
      </c>
      <c r="J81" s="25" t="n">
        <v>0</v>
      </c>
      <c r="K81" s="24" t="n">
        <v>0</v>
      </c>
      <c r="L81" s="19" t="n">
        <v>0</v>
      </c>
      <c r="M81" s="19" t="n">
        <v>0</v>
      </c>
      <c r="N81" s="24" t="n">
        <v>0</v>
      </c>
      <c r="O81" s="24" t="n">
        <v>0</v>
      </c>
      <c r="P81" s="24" t="n">
        <v>1900</v>
      </c>
      <c r="Q81" s="24" t="n">
        <v>15000000</v>
      </c>
      <c r="R81" s="24" t="n">
        <v>0</v>
      </c>
      <c r="S81" s="24" t="n">
        <v>0</v>
      </c>
      <c r="T81" s="24" t="n">
        <v>0</v>
      </c>
      <c r="U81" s="24" t="n">
        <v>0</v>
      </c>
      <c r="V81" s="24" t="n">
        <v>0</v>
      </c>
      <c r="W81" s="24" t="n">
        <v>0</v>
      </c>
      <c r="X81" s="24" t="n">
        <v>0</v>
      </c>
      <c r="Y81" s="24" t="n">
        <v>0</v>
      </c>
      <c r="Z81" s="24" t="n">
        <v>0</v>
      </c>
      <c r="AA81" s="24" t="n">
        <v>0</v>
      </c>
      <c r="AB81" s="19" t="n">
        <v>0</v>
      </c>
      <c r="AC81" s="19" t="n">
        <v>0</v>
      </c>
      <c r="AD81" s="24" t="n">
        <v>0</v>
      </c>
      <c r="AE81" s="6" t="n">
        <v>2025</v>
      </c>
      <c r="AF81" s="6" t="n">
        <v>2025</v>
      </c>
      <c r="AG81" s="6" t="n">
        <v>2025</v>
      </c>
      <c r="AH81" s="1"/>
    </row>
    <row r="82" customFormat="false" ht="27.75" hidden="false" customHeight="false" outlineLevel="0" collapsed="false">
      <c r="A82" s="18" t="s">
        <v>57</v>
      </c>
      <c r="B82" s="18"/>
      <c r="C82" s="14" t="n">
        <f aca="false">C83</f>
        <v>6523944.36</v>
      </c>
      <c r="D82" s="19" t="n">
        <f aca="false">D83</f>
        <v>0</v>
      </c>
      <c r="E82" s="19" t="n">
        <f aca="false">E83</f>
        <v>0</v>
      </c>
      <c r="F82" s="19" t="n">
        <f aca="false">F83</f>
        <v>0</v>
      </c>
      <c r="G82" s="19" t="n">
        <f aca="false">G83</f>
        <v>0</v>
      </c>
      <c r="H82" s="19" t="n">
        <f aca="false">H83</f>
        <v>0</v>
      </c>
      <c r="I82" s="19" t="n">
        <f aca="false">I83</f>
        <v>0</v>
      </c>
      <c r="J82" s="20" t="n">
        <f aca="false">J83</f>
        <v>0</v>
      </c>
      <c r="K82" s="19" t="n">
        <f aca="false">K83</f>
        <v>0</v>
      </c>
      <c r="L82" s="19" t="n">
        <f aca="false">L83</f>
        <v>830</v>
      </c>
      <c r="M82" s="19" t="n">
        <f aca="false">M83</f>
        <v>6310963.1</v>
      </c>
      <c r="N82" s="19" t="n">
        <f aca="false">N83</f>
        <v>0</v>
      </c>
      <c r="O82" s="19" t="n">
        <f aca="false">O83</f>
        <v>0</v>
      </c>
      <c r="P82" s="19" t="n">
        <f aca="false">P83</f>
        <v>0</v>
      </c>
      <c r="Q82" s="19" t="n">
        <f aca="false">Q83</f>
        <v>0</v>
      </c>
      <c r="R82" s="19" t="n">
        <f aca="false">R83</f>
        <v>0</v>
      </c>
      <c r="S82" s="19" t="n">
        <f aca="false">S83</f>
        <v>0</v>
      </c>
      <c r="T82" s="19" t="n">
        <f aca="false">T83</f>
        <v>0</v>
      </c>
      <c r="U82" s="19" t="n">
        <f aca="false">U83</f>
        <v>0</v>
      </c>
      <c r="V82" s="19" t="n">
        <f aca="false">V83</f>
        <v>0</v>
      </c>
      <c r="W82" s="19" t="n">
        <f aca="false">W83</f>
        <v>0</v>
      </c>
      <c r="X82" s="19" t="n">
        <f aca="false">X83</f>
        <v>0</v>
      </c>
      <c r="Y82" s="19" t="n">
        <f aca="false">Y83</f>
        <v>0</v>
      </c>
      <c r="Z82" s="19" t="n">
        <f aca="false">Z83</f>
        <v>0</v>
      </c>
      <c r="AA82" s="19" t="n">
        <f aca="false">AA83</f>
        <v>0</v>
      </c>
      <c r="AB82" s="19" t="n">
        <f aca="false">AB83</f>
        <v>94664.45</v>
      </c>
      <c r="AC82" s="19" t="n">
        <f aca="false">AC83</f>
        <v>118316.81</v>
      </c>
      <c r="AD82" s="19" t="n">
        <f aca="false">AD83</f>
        <v>0</v>
      </c>
      <c r="AE82" s="6" t="s">
        <v>38</v>
      </c>
      <c r="AF82" s="6" t="s">
        <v>38</v>
      </c>
      <c r="AG82" s="6" t="s">
        <v>38</v>
      </c>
    </row>
    <row r="83" customFormat="false" ht="27.75" hidden="false" customHeight="false" outlineLevel="0" collapsed="false">
      <c r="A83" s="21" t="n">
        <v>11</v>
      </c>
      <c r="B83" s="22" t="s">
        <v>99</v>
      </c>
      <c r="C83" s="23" t="n">
        <f aca="false">D83+E83+F83+G83+H83+I83+K83+M83+O83+Q83+S83+T83+U83+V83+W83+X83+Y83+Z83+AA83+AB83+AC83+AD83</f>
        <v>6523944.36</v>
      </c>
      <c r="D83" s="24" t="n">
        <v>0</v>
      </c>
      <c r="E83" s="24" t="n">
        <v>0</v>
      </c>
      <c r="F83" s="24" t="n">
        <v>0</v>
      </c>
      <c r="G83" s="24" t="n">
        <v>0</v>
      </c>
      <c r="H83" s="24" t="n">
        <v>0</v>
      </c>
      <c r="I83" s="24" t="n">
        <v>0</v>
      </c>
      <c r="J83" s="25" t="n">
        <v>0</v>
      </c>
      <c r="K83" s="24" t="n">
        <v>0</v>
      </c>
      <c r="L83" s="19" t="n">
        <v>830</v>
      </c>
      <c r="M83" s="19" t="n">
        <v>6310963.1</v>
      </c>
      <c r="N83" s="24" t="n">
        <v>0</v>
      </c>
      <c r="O83" s="24" t="n">
        <v>0</v>
      </c>
      <c r="P83" s="24" t="n">
        <v>0</v>
      </c>
      <c r="Q83" s="24" t="n">
        <v>0</v>
      </c>
      <c r="R83" s="24" t="n">
        <v>0</v>
      </c>
      <c r="S83" s="24" t="n">
        <v>0</v>
      </c>
      <c r="T83" s="24" t="n">
        <v>0</v>
      </c>
      <c r="U83" s="24" t="n">
        <v>0</v>
      </c>
      <c r="V83" s="24" t="n">
        <v>0</v>
      </c>
      <c r="W83" s="24" t="n">
        <v>0</v>
      </c>
      <c r="X83" s="24" t="n">
        <v>0</v>
      </c>
      <c r="Y83" s="24" t="n">
        <v>0</v>
      </c>
      <c r="Z83" s="24" t="n">
        <v>0</v>
      </c>
      <c r="AA83" s="24" t="n">
        <v>0</v>
      </c>
      <c r="AB83" s="19" t="n">
        <f aca="false">ROUND(M83*1.5%,2)</f>
        <v>94664.45</v>
      </c>
      <c r="AC83" s="19" t="n">
        <v>118316.81</v>
      </c>
      <c r="AD83" s="24" t="n">
        <v>0</v>
      </c>
      <c r="AE83" s="6" t="n">
        <v>2025</v>
      </c>
      <c r="AF83" s="6" t="n">
        <v>2025</v>
      </c>
      <c r="AG83" s="6" t="n">
        <v>2025</v>
      </c>
    </row>
    <row r="84" customFormat="false" ht="27.75" hidden="false" customHeight="false" outlineLevel="0" collapsed="false">
      <c r="A84" s="18" t="s">
        <v>52</v>
      </c>
      <c r="B84" s="18"/>
      <c r="C84" s="14" t="n">
        <f aca="false">C85</f>
        <v>4540538.14</v>
      </c>
      <c r="D84" s="19" t="n">
        <f aca="false">D85</f>
        <v>0</v>
      </c>
      <c r="E84" s="19" t="n">
        <f aca="false">E85</f>
        <v>0</v>
      </c>
      <c r="F84" s="19" t="n">
        <f aca="false">F85</f>
        <v>0</v>
      </c>
      <c r="G84" s="19" t="n">
        <f aca="false">G85</f>
        <v>0</v>
      </c>
      <c r="H84" s="19" t="n">
        <f aca="false">H85</f>
        <v>0</v>
      </c>
      <c r="I84" s="19" t="n">
        <f aca="false">I85</f>
        <v>0</v>
      </c>
      <c r="J84" s="20" t="n">
        <f aca="false">J85</f>
        <v>0</v>
      </c>
      <c r="K84" s="19" t="n">
        <f aca="false">K85</f>
        <v>0</v>
      </c>
      <c r="L84" s="19" t="n">
        <f aca="false">L85</f>
        <v>550</v>
      </c>
      <c r="M84" s="19" t="n">
        <f aca="false">M85</f>
        <v>4181963.5</v>
      </c>
      <c r="N84" s="19" t="n">
        <f aca="false">N85</f>
        <v>0</v>
      </c>
      <c r="O84" s="19" t="n">
        <f aca="false">O85</f>
        <v>0</v>
      </c>
      <c r="P84" s="19" t="n">
        <f aca="false">P85</f>
        <v>0</v>
      </c>
      <c r="Q84" s="19" t="n">
        <f aca="false">Q85</f>
        <v>0</v>
      </c>
      <c r="R84" s="19" t="n">
        <f aca="false">R85</f>
        <v>0</v>
      </c>
      <c r="S84" s="19" t="n">
        <f aca="false">S85</f>
        <v>0</v>
      </c>
      <c r="T84" s="19" t="n">
        <f aca="false">T85</f>
        <v>0</v>
      </c>
      <c r="U84" s="19" t="n">
        <f aca="false">U85</f>
        <v>0</v>
      </c>
      <c r="V84" s="19" t="n">
        <f aca="false">V85</f>
        <v>0</v>
      </c>
      <c r="W84" s="19" t="n">
        <f aca="false">W85</f>
        <v>0</v>
      </c>
      <c r="X84" s="19" t="n">
        <f aca="false">X85</f>
        <v>0</v>
      </c>
      <c r="Y84" s="19" t="n">
        <f aca="false">Y85</f>
        <v>0</v>
      </c>
      <c r="Z84" s="19" t="n">
        <f aca="false">Z85</f>
        <v>0</v>
      </c>
      <c r="AA84" s="19" t="n">
        <f aca="false">AA85</f>
        <v>0</v>
      </c>
      <c r="AB84" s="19" t="n">
        <f aca="false">AB85</f>
        <v>62729.45</v>
      </c>
      <c r="AC84" s="19" t="n">
        <f aca="false">AC85</f>
        <v>295845.19</v>
      </c>
      <c r="AD84" s="19" t="n">
        <f aca="false">AD85</f>
        <v>0</v>
      </c>
      <c r="AE84" s="6" t="s">
        <v>38</v>
      </c>
      <c r="AF84" s="6" t="s">
        <v>38</v>
      </c>
      <c r="AG84" s="6" t="s">
        <v>38</v>
      </c>
    </row>
    <row r="85" customFormat="false" ht="27.75" hidden="false" customHeight="false" outlineLevel="0" collapsed="false">
      <c r="A85" s="21" t="n">
        <v>12</v>
      </c>
      <c r="B85" s="22" t="s">
        <v>100</v>
      </c>
      <c r="C85" s="23" t="n">
        <f aca="false">D85+E85+F85+G85+H85+I85+K85+M85+O85+Q85+S85+T85+U85+V85+W85+X85+Y85+Z85+AA85+AB85+AC85+AD85</f>
        <v>4540538.14</v>
      </c>
      <c r="D85" s="24" t="n">
        <v>0</v>
      </c>
      <c r="E85" s="24" t="n">
        <v>0</v>
      </c>
      <c r="F85" s="24" t="n">
        <v>0</v>
      </c>
      <c r="G85" s="24" t="n">
        <v>0</v>
      </c>
      <c r="H85" s="24" t="n">
        <v>0</v>
      </c>
      <c r="I85" s="24" t="n">
        <v>0</v>
      </c>
      <c r="J85" s="25" t="n">
        <v>0</v>
      </c>
      <c r="K85" s="24" t="n">
        <v>0</v>
      </c>
      <c r="L85" s="19" t="n">
        <v>550</v>
      </c>
      <c r="M85" s="19" t="n">
        <v>4181963.5</v>
      </c>
      <c r="N85" s="24" t="n">
        <v>0</v>
      </c>
      <c r="O85" s="24" t="n">
        <v>0</v>
      </c>
      <c r="P85" s="24" t="n">
        <v>0</v>
      </c>
      <c r="Q85" s="24" t="n">
        <v>0</v>
      </c>
      <c r="R85" s="24" t="n">
        <v>0</v>
      </c>
      <c r="S85" s="24" t="n">
        <v>0</v>
      </c>
      <c r="T85" s="24" t="n">
        <v>0</v>
      </c>
      <c r="U85" s="24" t="n">
        <v>0</v>
      </c>
      <c r="V85" s="24" t="n">
        <v>0</v>
      </c>
      <c r="W85" s="24" t="n">
        <v>0</v>
      </c>
      <c r="X85" s="24" t="n">
        <v>0</v>
      </c>
      <c r="Y85" s="24" t="n">
        <v>0</v>
      </c>
      <c r="Z85" s="24" t="n">
        <v>0</v>
      </c>
      <c r="AA85" s="24" t="n">
        <v>0</v>
      </c>
      <c r="AB85" s="19" t="n">
        <f aca="false">ROUND(M85*1.5%,2)</f>
        <v>62729.45</v>
      </c>
      <c r="AC85" s="19" t="n">
        <v>295845.19</v>
      </c>
      <c r="AD85" s="24" t="n">
        <v>0</v>
      </c>
      <c r="AE85" s="6" t="n">
        <v>2025</v>
      </c>
      <c r="AF85" s="6" t="n">
        <v>2025</v>
      </c>
      <c r="AG85" s="6" t="n">
        <v>2025</v>
      </c>
    </row>
    <row r="86" customFormat="false" ht="27.75" hidden="false" customHeight="false" outlineLevel="0" collapsed="false">
      <c r="A86" s="18" t="s">
        <v>86</v>
      </c>
      <c r="B86" s="18"/>
      <c r="C86" s="14" t="n">
        <f aca="false">C87+C88</f>
        <v>10462615.75</v>
      </c>
      <c r="D86" s="19" t="n">
        <f aca="false">D87+D88</f>
        <v>0</v>
      </c>
      <c r="E86" s="19" t="n">
        <f aca="false">E87+E88</f>
        <v>0</v>
      </c>
      <c r="F86" s="19" t="n">
        <f aca="false">F87+F88</f>
        <v>0</v>
      </c>
      <c r="G86" s="19" t="n">
        <f aca="false">G87+G88</f>
        <v>0</v>
      </c>
      <c r="H86" s="19" t="n">
        <f aca="false">H87+H88</f>
        <v>0</v>
      </c>
      <c r="I86" s="19" t="n">
        <f aca="false">I87+I88</f>
        <v>0</v>
      </c>
      <c r="J86" s="20" t="n">
        <f aca="false">J87+J88</f>
        <v>0</v>
      </c>
      <c r="K86" s="19" t="n">
        <f aca="false">K87+K88</f>
        <v>0</v>
      </c>
      <c r="L86" s="19" t="n">
        <f aca="false">L87+L88</f>
        <v>0</v>
      </c>
      <c r="M86" s="19" t="n">
        <f aca="false">M87+M88</f>
        <v>0</v>
      </c>
      <c r="N86" s="19" t="n">
        <f aca="false">N87+N88</f>
        <v>0</v>
      </c>
      <c r="O86" s="19" t="n">
        <f aca="false">O87+O88</f>
        <v>0</v>
      </c>
      <c r="P86" s="19" t="n">
        <f aca="false">P87+P88</f>
        <v>1266.33</v>
      </c>
      <c r="Q86" s="19" t="n">
        <f aca="false">Q87+Q88</f>
        <v>7462049.59</v>
      </c>
      <c r="R86" s="19" t="n">
        <f aca="false">R87+R88</f>
        <v>71</v>
      </c>
      <c r="S86" s="19" t="n">
        <f aca="false">S87+S88</f>
        <v>2729425.46</v>
      </c>
      <c r="T86" s="19" t="n">
        <f aca="false">T87+T88</f>
        <v>0</v>
      </c>
      <c r="U86" s="19" t="n">
        <f aca="false">U87+U88</f>
        <v>0</v>
      </c>
      <c r="V86" s="19" t="n">
        <f aca="false">V87+V88</f>
        <v>0</v>
      </c>
      <c r="W86" s="19" t="n">
        <f aca="false">W87+W88</f>
        <v>0</v>
      </c>
      <c r="X86" s="19" t="n">
        <f aca="false">X87+X88</f>
        <v>0</v>
      </c>
      <c r="Y86" s="19" t="n">
        <f aca="false">Y87+Y88</f>
        <v>0</v>
      </c>
      <c r="Z86" s="19" t="n">
        <f aca="false">Z87+Z88</f>
        <v>0</v>
      </c>
      <c r="AA86" s="19" t="n">
        <f aca="false">AA87+AA88</f>
        <v>0</v>
      </c>
      <c r="AB86" s="19" t="n">
        <f aca="false">AB87+AB88</f>
        <v>107811.08</v>
      </c>
      <c r="AC86" s="19" t="n">
        <f aca="false">AC87+AC88</f>
        <v>163329.62</v>
      </c>
      <c r="AD86" s="19" t="n">
        <f aca="false">AD87+AD88</f>
        <v>0</v>
      </c>
      <c r="AE86" s="6" t="s">
        <v>38</v>
      </c>
      <c r="AF86" s="6" t="s">
        <v>38</v>
      </c>
      <c r="AG86" s="6" t="s">
        <v>38</v>
      </c>
    </row>
    <row r="87" customFormat="false" ht="27.75" hidden="false" customHeight="false" outlineLevel="0" collapsed="false">
      <c r="A87" s="21" t="n">
        <v>13</v>
      </c>
      <c r="B87" s="22" t="s">
        <v>101</v>
      </c>
      <c r="C87" s="23" t="n">
        <f aca="false">D87+E87+F87+G87+H87+I87+K87+M87+O87+Q87+S87+T87+U87+V87+W87+X87+Y87+Z87+AA87+AB87+AC87+AD87</f>
        <v>2316960.71</v>
      </c>
      <c r="D87" s="24" t="n">
        <v>0</v>
      </c>
      <c r="E87" s="24" t="n">
        <v>0</v>
      </c>
      <c r="F87" s="24" t="n">
        <v>0</v>
      </c>
      <c r="G87" s="24" t="n">
        <v>0</v>
      </c>
      <c r="H87" s="24" t="n">
        <v>0</v>
      </c>
      <c r="I87" s="24" t="n">
        <v>0</v>
      </c>
      <c r="J87" s="25" t="n">
        <v>0</v>
      </c>
      <c r="K87" s="24" t="n">
        <v>0</v>
      </c>
      <c r="L87" s="19" t="n">
        <v>0</v>
      </c>
      <c r="M87" s="33" t="n">
        <v>0</v>
      </c>
      <c r="N87" s="24" t="n">
        <v>0</v>
      </c>
      <c r="O87" s="24" t="n">
        <v>0</v>
      </c>
      <c r="P87" s="24" t="n">
        <v>479.33</v>
      </c>
      <c r="Q87" s="19" t="n">
        <v>2121804.03</v>
      </c>
      <c r="R87" s="24" t="n">
        <v>0</v>
      </c>
      <c r="S87" s="24" t="n">
        <v>0</v>
      </c>
      <c r="T87" s="24" t="n">
        <v>0</v>
      </c>
      <c r="U87" s="24" t="n">
        <v>0</v>
      </c>
      <c r="V87" s="24" t="n">
        <v>0</v>
      </c>
      <c r="W87" s="24" t="n">
        <v>0</v>
      </c>
      <c r="X87" s="24" t="n">
        <v>0</v>
      </c>
      <c r="Y87" s="24" t="n">
        <v>0</v>
      </c>
      <c r="Z87" s="24" t="n">
        <v>0</v>
      </c>
      <c r="AA87" s="24" t="n">
        <v>0</v>
      </c>
      <c r="AB87" s="19" t="n">
        <f aca="false">ROUND(Q87*1.5%,2)</f>
        <v>31827.06</v>
      </c>
      <c r="AC87" s="24" t="n">
        <v>163329.62</v>
      </c>
      <c r="AD87" s="24" t="n">
        <v>0</v>
      </c>
      <c r="AE87" s="6" t="n">
        <v>2025</v>
      </c>
      <c r="AF87" s="6" t="n">
        <v>2025</v>
      </c>
      <c r="AG87" s="6" t="n">
        <v>2025</v>
      </c>
    </row>
    <row r="88" customFormat="false" ht="27.75" hidden="false" customHeight="false" outlineLevel="0" collapsed="false">
      <c r="A88" s="21" t="n">
        <v>14</v>
      </c>
      <c r="B88" s="22" t="s">
        <v>87</v>
      </c>
      <c r="C88" s="23" t="n">
        <f aca="false">D88+E88+F88+G88+H88+I88+K88+M88+O88+Q88+S88+T88+U88+V88+W88+X88+Y88+Z88+AA88+AB88+AC88+AD88</f>
        <v>8145655.04</v>
      </c>
      <c r="D88" s="24" t="n">
        <v>0</v>
      </c>
      <c r="E88" s="24" t="n">
        <v>0</v>
      </c>
      <c r="F88" s="24" t="n">
        <v>0</v>
      </c>
      <c r="G88" s="24" t="n">
        <v>0</v>
      </c>
      <c r="H88" s="24" t="n">
        <v>0</v>
      </c>
      <c r="I88" s="24" t="n">
        <v>0</v>
      </c>
      <c r="J88" s="25" t="n">
        <v>0</v>
      </c>
      <c r="K88" s="24" t="n">
        <v>0</v>
      </c>
      <c r="L88" s="26" t="n">
        <v>0</v>
      </c>
      <c r="M88" s="19" t="n">
        <v>0</v>
      </c>
      <c r="N88" s="24" t="n">
        <v>0</v>
      </c>
      <c r="O88" s="24" t="n">
        <v>0</v>
      </c>
      <c r="P88" s="24" t="n">
        <v>787</v>
      </c>
      <c r="Q88" s="24" t="n">
        <v>5340245.56</v>
      </c>
      <c r="R88" s="24" t="n">
        <v>71</v>
      </c>
      <c r="S88" s="24" t="n">
        <f aca="false">5813537.67-2999719.31-84392.9</f>
        <v>2729425.46</v>
      </c>
      <c r="T88" s="24" t="n">
        <v>0</v>
      </c>
      <c r="U88" s="24" t="n">
        <v>0</v>
      </c>
      <c r="V88" s="24" t="n">
        <v>0</v>
      </c>
      <c r="W88" s="24" t="n">
        <v>0</v>
      </c>
      <c r="X88" s="24" t="n">
        <v>0</v>
      </c>
      <c r="Y88" s="24" t="n">
        <v>0</v>
      </c>
      <c r="Z88" s="24" t="n">
        <v>0</v>
      </c>
      <c r="AA88" s="24" t="n">
        <v>0</v>
      </c>
      <c r="AB88" s="24" t="n">
        <f aca="false">ROUND(Q88*0.9416%,2)+ROUND(S88*0.9416%,2)</f>
        <v>75984.02</v>
      </c>
      <c r="AC88" s="24" t="n">
        <v>0</v>
      </c>
      <c r="AD88" s="24" t="n">
        <v>0</v>
      </c>
      <c r="AE88" s="6" t="s">
        <v>42</v>
      </c>
      <c r="AF88" s="27" t="n">
        <v>2025</v>
      </c>
      <c r="AG88" s="28" t="n">
        <v>2025</v>
      </c>
    </row>
    <row r="89" customFormat="false" ht="27.75" hidden="false" customHeight="false" outlineLevel="0" collapsed="false">
      <c r="A89" s="18" t="s">
        <v>81</v>
      </c>
      <c r="B89" s="18"/>
      <c r="C89" s="14" t="n">
        <v>9888274.31</v>
      </c>
      <c r="D89" s="19" t="n">
        <f aca="false">D90</f>
        <v>0</v>
      </c>
      <c r="E89" s="19" t="n">
        <f aca="false">E90</f>
        <v>0</v>
      </c>
      <c r="F89" s="19" t="n">
        <f aca="false">F90</f>
        <v>0</v>
      </c>
      <c r="G89" s="19" t="n">
        <f aca="false">G90</f>
        <v>0</v>
      </c>
      <c r="H89" s="19" t="n">
        <f aca="false">H90</f>
        <v>0</v>
      </c>
      <c r="I89" s="19" t="n">
        <f aca="false">I90</f>
        <v>0</v>
      </c>
      <c r="J89" s="20" t="n">
        <f aca="false">J90</f>
        <v>0</v>
      </c>
      <c r="K89" s="19" t="n">
        <f aca="false">K90</f>
        <v>0</v>
      </c>
      <c r="L89" s="19" t="n">
        <f aca="false">L90</f>
        <v>645</v>
      </c>
      <c r="M89" s="19" t="n">
        <f aca="false">M90</f>
        <v>4904302.65</v>
      </c>
      <c r="N89" s="19" t="n">
        <f aca="false">N90</f>
        <v>0</v>
      </c>
      <c r="O89" s="19" t="n">
        <f aca="false">O90</f>
        <v>0</v>
      </c>
      <c r="P89" s="19" t="n">
        <f aca="false">P90</f>
        <v>0</v>
      </c>
      <c r="Q89" s="19" t="n">
        <f aca="false">Q90</f>
        <v>0</v>
      </c>
      <c r="R89" s="19" t="n">
        <f aca="false">R90</f>
        <v>0</v>
      </c>
      <c r="S89" s="19" t="n">
        <f aca="false">S90</f>
        <v>0</v>
      </c>
      <c r="T89" s="19" t="n">
        <f aca="false">T90</f>
        <v>0</v>
      </c>
      <c r="U89" s="19" t="n">
        <f aca="false">U90</f>
        <v>0</v>
      </c>
      <c r="V89" s="19" t="n">
        <f aca="false">V90</f>
        <v>0</v>
      </c>
      <c r="W89" s="19" t="n">
        <f aca="false">W90</f>
        <v>0</v>
      </c>
      <c r="X89" s="19" t="n">
        <f aca="false">X90</f>
        <v>0</v>
      </c>
      <c r="Y89" s="19" t="n">
        <f aca="false">Y90</f>
        <v>0</v>
      </c>
      <c r="Z89" s="19" t="n">
        <f aca="false">Z90</f>
        <v>0</v>
      </c>
      <c r="AA89" s="19" t="n">
        <f aca="false">AA90</f>
        <v>0</v>
      </c>
      <c r="AB89" s="19" t="n">
        <f aca="false">AB90</f>
        <v>73564.54</v>
      </c>
      <c r="AC89" s="19" t="n">
        <f aca="false">AC90</f>
        <v>115087.12</v>
      </c>
      <c r="AD89" s="19" t="n">
        <f aca="false">AD90</f>
        <v>0</v>
      </c>
      <c r="AE89" s="6" t="s">
        <v>38</v>
      </c>
      <c r="AF89" s="6" t="s">
        <v>38</v>
      </c>
      <c r="AG89" s="6" t="s">
        <v>38</v>
      </c>
    </row>
    <row r="90" customFormat="false" ht="27.75" hidden="false" customHeight="false" outlineLevel="0" collapsed="false">
      <c r="A90" s="21" t="n">
        <v>15</v>
      </c>
      <c r="B90" s="22" t="s">
        <v>102</v>
      </c>
      <c r="C90" s="23" t="n">
        <f aca="false">D90+E90+F90+G90+H90+I90+K90+M90+O90+Q90+S90+T90+U90+V90+W90+X90+Y90+Z90+AA90+AB90+AC90+AD90</f>
        <v>5092954.31</v>
      </c>
      <c r="D90" s="24" t="n">
        <v>0</v>
      </c>
      <c r="E90" s="24" t="n">
        <v>0</v>
      </c>
      <c r="F90" s="24" t="n">
        <v>0</v>
      </c>
      <c r="G90" s="24" t="n">
        <v>0</v>
      </c>
      <c r="H90" s="24" t="n">
        <v>0</v>
      </c>
      <c r="I90" s="24" t="n">
        <v>0</v>
      </c>
      <c r="J90" s="25" t="n">
        <v>0</v>
      </c>
      <c r="K90" s="24" t="n">
        <v>0</v>
      </c>
      <c r="L90" s="19" t="n">
        <v>645</v>
      </c>
      <c r="M90" s="19" t="n">
        <v>4904302.65</v>
      </c>
      <c r="N90" s="24" t="n">
        <v>0</v>
      </c>
      <c r="O90" s="24" t="n">
        <v>0</v>
      </c>
      <c r="P90" s="24" t="n">
        <v>0</v>
      </c>
      <c r="Q90" s="24" t="n">
        <v>0</v>
      </c>
      <c r="R90" s="24" t="n">
        <v>0</v>
      </c>
      <c r="S90" s="24" t="n">
        <v>0</v>
      </c>
      <c r="T90" s="24" t="n">
        <v>0</v>
      </c>
      <c r="U90" s="24" t="n">
        <v>0</v>
      </c>
      <c r="V90" s="24" t="n">
        <v>0</v>
      </c>
      <c r="W90" s="24" t="n">
        <v>0</v>
      </c>
      <c r="X90" s="24" t="n">
        <v>0</v>
      </c>
      <c r="Y90" s="24" t="n">
        <v>0</v>
      </c>
      <c r="Z90" s="24" t="n">
        <v>0</v>
      </c>
      <c r="AA90" s="24" t="n">
        <v>0</v>
      </c>
      <c r="AB90" s="19" t="n">
        <f aca="false">ROUND(M90*1.5%,2)</f>
        <v>73564.54</v>
      </c>
      <c r="AC90" s="19" t="n">
        <v>115087.12</v>
      </c>
      <c r="AD90" s="24" t="n">
        <v>0</v>
      </c>
      <c r="AE90" s="6" t="n">
        <v>2025</v>
      </c>
      <c r="AF90" s="6" t="n">
        <v>2025</v>
      </c>
      <c r="AG90" s="6" t="n">
        <v>2025</v>
      </c>
    </row>
    <row r="91" customFormat="false" ht="27.75" hidden="false" customHeight="false" outlineLevel="0" collapsed="false">
      <c r="A91" s="21" t="n">
        <v>16</v>
      </c>
      <c r="B91" s="22" t="s">
        <v>103</v>
      </c>
      <c r="C91" s="23" t="n">
        <f aca="false">D91+E91+F91+G91+H91+I91+K91+M91+O91+Q91+S91+T91+U91+V91+W91+X91+Y91+Z91+AA91+AB91+AC91+AD91</f>
        <v>4795320</v>
      </c>
      <c r="D91" s="24" t="n">
        <v>0</v>
      </c>
      <c r="E91" s="24" t="n">
        <v>0</v>
      </c>
      <c r="F91" s="24" t="n">
        <v>0</v>
      </c>
      <c r="G91" s="24" t="n">
        <v>0</v>
      </c>
      <c r="H91" s="24" t="n">
        <v>0</v>
      </c>
      <c r="I91" s="24" t="n">
        <v>0</v>
      </c>
      <c r="J91" s="25" t="n">
        <v>0</v>
      </c>
      <c r="K91" s="24" t="n">
        <v>0</v>
      </c>
      <c r="L91" s="19" t="n">
        <v>449</v>
      </c>
      <c r="M91" s="19" t="n">
        <v>4795320</v>
      </c>
      <c r="N91" s="24" t="n">
        <v>0</v>
      </c>
      <c r="O91" s="24" t="n">
        <v>0</v>
      </c>
      <c r="P91" s="24" t="n">
        <v>0</v>
      </c>
      <c r="Q91" s="24" t="n">
        <v>0</v>
      </c>
      <c r="R91" s="24" t="n">
        <v>0</v>
      </c>
      <c r="S91" s="24" t="n">
        <v>0</v>
      </c>
      <c r="T91" s="24" t="n">
        <v>0</v>
      </c>
      <c r="U91" s="24" t="n">
        <v>0</v>
      </c>
      <c r="V91" s="24"/>
      <c r="W91" s="24"/>
      <c r="X91" s="24"/>
      <c r="Y91" s="24"/>
      <c r="Z91" s="24"/>
      <c r="AA91" s="24"/>
      <c r="AB91" s="19"/>
      <c r="AC91" s="19"/>
      <c r="AD91" s="24"/>
      <c r="AE91" s="6"/>
      <c r="AF91" s="6"/>
      <c r="AG91" s="6"/>
    </row>
    <row r="92" customFormat="false" ht="27.75" hidden="false" customHeight="false" outlineLevel="0" collapsed="false">
      <c r="A92" s="18" t="s">
        <v>52</v>
      </c>
      <c r="B92" s="18"/>
      <c r="C92" s="14" t="n">
        <f aca="false">C93</f>
        <v>8413264.2</v>
      </c>
      <c r="D92" s="19" t="n">
        <f aca="false">D93</f>
        <v>462764.83</v>
      </c>
      <c r="E92" s="19" t="n">
        <f aca="false">E93</f>
        <v>0</v>
      </c>
      <c r="F92" s="19" t="n">
        <f aca="false">F93</f>
        <v>0</v>
      </c>
      <c r="G92" s="19" t="n">
        <f aca="false">G93</f>
        <v>0</v>
      </c>
      <c r="H92" s="19" t="n">
        <f aca="false">H93</f>
        <v>0</v>
      </c>
      <c r="I92" s="19" t="n">
        <f aca="false">I93</f>
        <v>0</v>
      </c>
      <c r="J92" s="20" t="n">
        <f aca="false">J93</f>
        <v>0</v>
      </c>
      <c r="K92" s="19" t="n">
        <f aca="false">K93</f>
        <v>0</v>
      </c>
      <c r="L92" s="19" t="n">
        <f aca="false">L93</f>
        <v>620</v>
      </c>
      <c r="M92" s="19" t="n">
        <f aca="false">M93</f>
        <v>7870596.2</v>
      </c>
      <c r="N92" s="19" t="n">
        <f aca="false">N93</f>
        <v>0</v>
      </c>
      <c r="O92" s="19" t="n">
        <f aca="false">O93</f>
        <v>0</v>
      </c>
      <c r="P92" s="19" t="n">
        <f aca="false">P93</f>
        <v>0</v>
      </c>
      <c r="Q92" s="19" t="n">
        <f aca="false">Q93</f>
        <v>0</v>
      </c>
      <c r="R92" s="19" t="n">
        <f aca="false">R93</f>
        <v>0</v>
      </c>
      <c r="S92" s="19" t="n">
        <f aca="false">S93</f>
        <v>0</v>
      </c>
      <c r="T92" s="19" t="n">
        <f aca="false">T93</f>
        <v>0</v>
      </c>
      <c r="U92" s="19" t="n">
        <f aca="false">U93</f>
        <v>0</v>
      </c>
      <c r="V92" s="19" t="n">
        <f aca="false">V93</f>
        <v>0</v>
      </c>
      <c r="W92" s="19" t="n">
        <f aca="false">W93</f>
        <v>0</v>
      </c>
      <c r="X92" s="19" t="n">
        <f aca="false">X93</f>
        <v>0</v>
      </c>
      <c r="Y92" s="19" t="n">
        <f aca="false">Y93</f>
        <v>0</v>
      </c>
      <c r="Z92" s="19" t="n">
        <f aca="false">Z93</f>
        <v>0</v>
      </c>
      <c r="AA92" s="19" t="n">
        <f aca="false">AA93</f>
        <v>0</v>
      </c>
      <c r="AB92" s="19" t="n">
        <f aca="false">AB93</f>
        <v>9903.17</v>
      </c>
      <c r="AC92" s="19" t="n">
        <f aca="false">AC93</f>
        <v>70000</v>
      </c>
      <c r="AD92" s="19" t="n">
        <f aca="false">AD93</f>
        <v>0</v>
      </c>
      <c r="AE92" s="6" t="s">
        <v>38</v>
      </c>
      <c r="AF92" s="6" t="s">
        <v>38</v>
      </c>
      <c r="AG92" s="6" t="s">
        <v>38</v>
      </c>
    </row>
    <row r="93" customFormat="false" ht="27.75" hidden="false" customHeight="false" outlineLevel="0" collapsed="false">
      <c r="A93" s="21" t="n">
        <v>17</v>
      </c>
      <c r="B93" s="22" t="s">
        <v>104</v>
      </c>
      <c r="C93" s="23" t="n">
        <f aca="false">D93+E93+F93+G93+H93+I93+K93+M93+O93+Q93+S93+T93+U93+V93+W93+X93+Y93+Z93+AA93+AB93+AC93+AD93</f>
        <v>8413264.2</v>
      </c>
      <c r="D93" s="24" t="n">
        <v>462764.83</v>
      </c>
      <c r="E93" s="24" t="n">
        <v>0</v>
      </c>
      <c r="F93" s="24" t="n">
        <v>0</v>
      </c>
      <c r="G93" s="24" t="n">
        <v>0</v>
      </c>
      <c r="H93" s="24" t="n">
        <v>0</v>
      </c>
      <c r="I93" s="24" t="n">
        <v>0</v>
      </c>
      <c r="J93" s="25" t="n">
        <v>0</v>
      </c>
      <c r="K93" s="24" t="n">
        <v>0</v>
      </c>
      <c r="L93" s="19" t="n">
        <v>620</v>
      </c>
      <c r="M93" s="33" t="n">
        <v>7870596.2</v>
      </c>
      <c r="N93" s="24" t="n">
        <v>0</v>
      </c>
      <c r="O93" s="24" t="n">
        <v>0</v>
      </c>
      <c r="P93" s="24" t="n">
        <v>0</v>
      </c>
      <c r="Q93" s="24" t="n">
        <v>0</v>
      </c>
      <c r="R93" s="24" t="n">
        <v>0</v>
      </c>
      <c r="S93" s="24" t="n">
        <v>0</v>
      </c>
      <c r="T93" s="24" t="n">
        <v>0</v>
      </c>
      <c r="U93" s="24" t="n">
        <v>0</v>
      </c>
      <c r="V93" s="24" t="n">
        <v>0</v>
      </c>
      <c r="W93" s="24" t="n">
        <v>0</v>
      </c>
      <c r="X93" s="24" t="n">
        <v>0</v>
      </c>
      <c r="Y93" s="24" t="n">
        <v>0</v>
      </c>
      <c r="Z93" s="24" t="n">
        <v>0</v>
      </c>
      <c r="AA93" s="24" t="n">
        <v>0</v>
      </c>
      <c r="AB93" s="24" t="n">
        <f aca="false">ROUND(D93*2.14%,2)</f>
        <v>9903.17</v>
      </c>
      <c r="AC93" s="24" t="n">
        <v>70000</v>
      </c>
      <c r="AD93" s="24" t="n">
        <v>0</v>
      </c>
      <c r="AE93" s="6" t="n">
        <v>2025</v>
      </c>
      <c r="AF93" s="6" t="n">
        <v>2025</v>
      </c>
      <c r="AG93" s="6" t="n">
        <v>2025</v>
      </c>
    </row>
    <row r="94" customFormat="false" ht="32.25" hidden="false" customHeight="true" outlineLevel="0" collapsed="false">
      <c r="A94" s="39" t="s">
        <v>105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customFormat="false" ht="62.25" hidden="false" customHeight="true" outlineLevel="0" collapsed="false">
      <c r="A95" s="17" t="s">
        <v>39</v>
      </c>
      <c r="B95" s="40"/>
      <c r="C95" s="41" t="n">
        <f aca="false">C96</f>
        <v>4906662.28</v>
      </c>
      <c r="D95" s="41" t="n">
        <f aca="false">D96</f>
        <v>0</v>
      </c>
      <c r="E95" s="41" t="n">
        <f aca="false">E96</f>
        <v>0</v>
      </c>
      <c r="F95" s="41" t="n">
        <f aca="false">F96</f>
        <v>0</v>
      </c>
      <c r="G95" s="41" t="n">
        <f aca="false">G96</f>
        <v>0</v>
      </c>
      <c r="H95" s="41" t="n">
        <f aca="false">H96</f>
        <v>0</v>
      </c>
      <c r="I95" s="41" t="n">
        <f aca="false">I96</f>
        <v>0</v>
      </c>
      <c r="J95" s="42" t="n">
        <f aca="false">J96</f>
        <v>0</v>
      </c>
      <c r="K95" s="41" t="n">
        <f aca="false">K96</f>
        <v>0</v>
      </c>
      <c r="L95" s="41" t="n">
        <f aca="false">L96</f>
        <v>611</v>
      </c>
      <c r="M95" s="41" t="n">
        <f aca="false">M96</f>
        <v>4834150.03</v>
      </c>
      <c r="N95" s="41" t="n">
        <f aca="false">N96</f>
        <v>0</v>
      </c>
      <c r="O95" s="41" t="n">
        <f aca="false">O96</f>
        <v>0</v>
      </c>
      <c r="P95" s="41" t="n">
        <f aca="false">P96</f>
        <v>0</v>
      </c>
      <c r="Q95" s="41" t="n">
        <f aca="false">Q96</f>
        <v>0</v>
      </c>
      <c r="R95" s="41" t="n">
        <f aca="false">R96</f>
        <v>0</v>
      </c>
      <c r="S95" s="41" t="n">
        <f aca="false">S96</f>
        <v>0</v>
      </c>
      <c r="T95" s="41" t="n">
        <f aca="false">T96</f>
        <v>0</v>
      </c>
      <c r="U95" s="41" t="n">
        <f aca="false">U96</f>
        <v>0</v>
      </c>
      <c r="V95" s="41" t="n">
        <f aca="false">V96</f>
        <v>0</v>
      </c>
      <c r="W95" s="41" t="n">
        <f aca="false">W96</f>
        <v>0</v>
      </c>
      <c r="X95" s="41" t="n">
        <f aca="false">X96</f>
        <v>0</v>
      </c>
      <c r="Y95" s="41" t="n">
        <f aca="false">Y96</f>
        <v>0</v>
      </c>
      <c r="Z95" s="41" t="n">
        <f aca="false">Z96</f>
        <v>0</v>
      </c>
      <c r="AA95" s="41" t="n">
        <f aca="false">AA96</f>
        <v>0</v>
      </c>
      <c r="AB95" s="41" t="n">
        <f aca="false">AB96</f>
        <v>72512.25</v>
      </c>
      <c r="AC95" s="41" t="n">
        <f aca="false">AC96</f>
        <v>0</v>
      </c>
      <c r="AD95" s="41" t="n">
        <f aca="false">AD96</f>
        <v>0</v>
      </c>
      <c r="AE95" s="16" t="s">
        <v>106</v>
      </c>
      <c r="AF95" s="16" t="s">
        <v>106</v>
      </c>
      <c r="AG95" s="16" t="s">
        <v>106</v>
      </c>
      <c r="AH95" s="38"/>
    </row>
    <row r="96" customFormat="false" ht="27.75" hidden="false" customHeight="false" outlineLevel="0" collapsed="false">
      <c r="A96" s="18" t="s">
        <v>57</v>
      </c>
      <c r="B96" s="43"/>
      <c r="C96" s="41" t="n">
        <f aca="false">C97</f>
        <v>4906662.28</v>
      </c>
      <c r="D96" s="44" t="n">
        <f aca="false">D97</f>
        <v>0</v>
      </c>
      <c r="E96" s="44" t="n">
        <f aca="false">E97</f>
        <v>0</v>
      </c>
      <c r="F96" s="44" t="n">
        <f aca="false">F97</f>
        <v>0</v>
      </c>
      <c r="G96" s="44" t="n">
        <f aca="false">G97</f>
        <v>0</v>
      </c>
      <c r="H96" s="44" t="n">
        <f aca="false">H97</f>
        <v>0</v>
      </c>
      <c r="I96" s="44" t="n">
        <f aca="false">I97</f>
        <v>0</v>
      </c>
      <c r="J96" s="45" t="n">
        <f aca="false">J97</f>
        <v>0</v>
      </c>
      <c r="K96" s="44" t="n">
        <f aca="false">K97</f>
        <v>0</v>
      </c>
      <c r="L96" s="44" t="n">
        <f aca="false">L97</f>
        <v>611</v>
      </c>
      <c r="M96" s="44" t="n">
        <f aca="false">M97</f>
        <v>4834150.03</v>
      </c>
      <c r="N96" s="44" t="n">
        <f aca="false">N97</f>
        <v>0</v>
      </c>
      <c r="O96" s="44" t="n">
        <f aca="false">O97</f>
        <v>0</v>
      </c>
      <c r="P96" s="44" t="n">
        <f aca="false">P97</f>
        <v>0</v>
      </c>
      <c r="Q96" s="44" t="n">
        <f aca="false">Q97</f>
        <v>0</v>
      </c>
      <c r="R96" s="44" t="n">
        <f aca="false">R97</f>
        <v>0</v>
      </c>
      <c r="S96" s="44" t="n">
        <f aca="false">S97</f>
        <v>0</v>
      </c>
      <c r="T96" s="44" t="n">
        <f aca="false">T97</f>
        <v>0</v>
      </c>
      <c r="U96" s="44" t="n">
        <f aca="false">U97</f>
        <v>0</v>
      </c>
      <c r="V96" s="44" t="n">
        <f aca="false">V97</f>
        <v>0</v>
      </c>
      <c r="W96" s="44" t="n">
        <f aca="false">W97</f>
        <v>0</v>
      </c>
      <c r="X96" s="44" t="n">
        <f aca="false">X97</f>
        <v>0</v>
      </c>
      <c r="Y96" s="44" t="n">
        <f aca="false">Y97</f>
        <v>0</v>
      </c>
      <c r="Z96" s="44" t="n">
        <f aca="false">Z97</f>
        <v>0</v>
      </c>
      <c r="AA96" s="44" t="n">
        <f aca="false">AA97</f>
        <v>0</v>
      </c>
      <c r="AB96" s="44" t="n">
        <f aca="false">AB97</f>
        <v>72512.25</v>
      </c>
      <c r="AC96" s="44" t="n">
        <f aca="false">AC97</f>
        <v>0</v>
      </c>
      <c r="AD96" s="44" t="n">
        <f aca="false">AD97</f>
        <v>0</v>
      </c>
      <c r="AE96" s="6" t="s">
        <v>106</v>
      </c>
      <c r="AF96" s="6" t="s">
        <v>106</v>
      </c>
      <c r="AG96" s="6" t="s">
        <v>106</v>
      </c>
    </row>
    <row r="97" customFormat="false" ht="27.75" hidden="false" customHeight="false" outlineLevel="0" collapsed="false">
      <c r="A97" s="46" t="n">
        <v>1</v>
      </c>
      <c r="B97" s="43" t="s">
        <v>59</v>
      </c>
      <c r="C97" s="23" t="n">
        <f aca="false">D97+E97+F97+G97+H97+I97+K97+M97+O97+Q97+S97+T97+U97+V97+W97+X97+Y97+Z97+AA97+AB97+AC97</f>
        <v>4906662.28</v>
      </c>
      <c r="D97" s="44" t="n">
        <v>0</v>
      </c>
      <c r="E97" s="44" t="n">
        <v>0</v>
      </c>
      <c r="F97" s="44" t="n">
        <v>0</v>
      </c>
      <c r="G97" s="44" t="n">
        <v>0</v>
      </c>
      <c r="H97" s="44" t="n">
        <v>0</v>
      </c>
      <c r="I97" s="44" t="n">
        <v>0</v>
      </c>
      <c r="J97" s="45" t="n">
        <v>0</v>
      </c>
      <c r="K97" s="44" t="n">
        <v>0</v>
      </c>
      <c r="L97" s="44" t="n">
        <v>611</v>
      </c>
      <c r="M97" s="44" t="n">
        <v>4834150.03</v>
      </c>
      <c r="N97" s="44" t="n">
        <v>0</v>
      </c>
      <c r="O97" s="44" t="n">
        <v>0</v>
      </c>
      <c r="P97" s="44" t="n">
        <v>0</v>
      </c>
      <c r="Q97" s="44" t="n">
        <v>0</v>
      </c>
      <c r="R97" s="44" t="n">
        <v>0</v>
      </c>
      <c r="S97" s="44" t="n">
        <v>0</v>
      </c>
      <c r="T97" s="44" t="n">
        <v>0</v>
      </c>
      <c r="U97" s="44" t="n">
        <v>0</v>
      </c>
      <c r="V97" s="44" t="n">
        <v>0</v>
      </c>
      <c r="W97" s="44" t="n">
        <v>0</v>
      </c>
      <c r="X97" s="44" t="n">
        <v>0</v>
      </c>
      <c r="Y97" s="44" t="n">
        <v>0</v>
      </c>
      <c r="Z97" s="44" t="n">
        <v>0</v>
      </c>
      <c r="AA97" s="44" t="n">
        <v>0</v>
      </c>
      <c r="AB97" s="19" t="n">
        <f aca="false">ROUND(M97*1.5%,2)</f>
        <v>72512.25</v>
      </c>
      <c r="AC97" s="24" t="n">
        <v>0</v>
      </c>
      <c r="AD97" s="24" t="n">
        <v>0</v>
      </c>
      <c r="AE97" s="47" t="s">
        <v>42</v>
      </c>
      <c r="AF97" s="27" t="n">
        <v>2023</v>
      </c>
      <c r="AG97" s="27" t="n">
        <v>2023</v>
      </c>
    </row>
  </sheetData>
  <mergeCells count="35">
    <mergeCell ref="W1:AG1"/>
    <mergeCell ref="B2:AG2"/>
    <mergeCell ref="A4:A10"/>
    <mergeCell ref="B4:B10"/>
    <mergeCell ref="C4:C9"/>
    <mergeCell ref="D4:S4"/>
    <mergeCell ref="T4:AD4"/>
    <mergeCell ref="AE4:AE10"/>
    <mergeCell ref="AF4:AF10"/>
    <mergeCell ref="AG4:AG10"/>
    <mergeCell ref="D5:I5"/>
    <mergeCell ref="J5:K9"/>
    <mergeCell ref="L5:M9"/>
    <mergeCell ref="N5:O9"/>
    <mergeCell ref="P5:Q9"/>
    <mergeCell ref="R5:S9"/>
    <mergeCell ref="T5:T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D6:D9"/>
    <mergeCell ref="E6:E9"/>
    <mergeCell ref="F6:F9"/>
    <mergeCell ref="G6:G9"/>
    <mergeCell ref="H6:H9"/>
    <mergeCell ref="I6:I9"/>
    <mergeCell ref="A12:B12"/>
    <mergeCell ref="A94:AG9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6" footer="0.511811023622047"/>
  <pageSetup paperSize="8" scale="24" fitToWidth="1" fitToHeight="1" pageOrder="downThenOver" orientation="landscape" blackAndWhite="false" draft="false" cellComments="none" horizontalDpi="300" verticalDpi="300" copies="1"/>
  <headerFooter differentFirst="true" differentOddEven="false">
    <oddHeader>&amp;C&amp;18 &amp;28 &amp;36 2</oddHeader>
    <oddFooter/>
    <firstHeader/>
    <firstFooter/>
  </headerFooter>
  <rowBreaks count="1" manualBreakCount="1">
    <brk id="73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3.71"/>
  </cols>
  <sheetData>
    <row r="1" customFormat="false" ht="15" hidden="false" customHeight="false" outlineLevel="0" collapsed="false">
      <c r="A1" s="48" t="s">
        <v>107</v>
      </c>
    </row>
    <row r="2" customFormat="false" ht="15" hidden="false" customHeight="false" outlineLevel="0" collapsed="false">
      <c r="A2" s="49"/>
      <c r="B2" s="50"/>
    </row>
    <row r="4" customFormat="false" ht="13.8" hidden="false" customHeight="false" outlineLevel="0" collapsed="false">
      <c r="A4" s="51"/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048576"/>
  <sheetViews>
    <sheetView showFormulas="false" showGridLines="true" showRowColHeaders="true" showZeros="true" rightToLeft="false" tabSelected="true" showOutlineSymbols="true" defaultGridColor="true" view="pageBreakPreview" topLeftCell="A49" colorId="64" zoomScale="50" zoomScaleNormal="60" zoomScalePageLayoutView="50" workbookViewId="0">
      <selection pane="topLeft" activeCell="O68" activeCellId="0" sqref="O6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50"/>
    <col collapsed="false" customWidth="true" hidden="false" outlineLevel="0" max="3" min="3" style="1" width="13.29"/>
    <col collapsed="false" customWidth="true" hidden="false" outlineLevel="0" max="4" min="4" style="1" width="12.71"/>
    <col collapsed="false" customWidth="true" hidden="false" outlineLevel="0" max="5" min="5" style="1" width="21.43"/>
    <col collapsed="false" customWidth="true" hidden="false" outlineLevel="0" max="6" min="6" style="1" width="14"/>
    <col collapsed="false" customWidth="true" hidden="false" outlineLevel="0" max="7" min="7" style="1" width="14.29"/>
    <col collapsed="false" customWidth="true" hidden="false" outlineLevel="0" max="8" min="8" style="1" width="16.84"/>
    <col collapsed="false" customWidth="true" hidden="false" outlineLevel="0" max="9" min="9" style="1" width="15.14"/>
    <col collapsed="false" customWidth="true" hidden="false" outlineLevel="0" max="12" min="10" style="1" width="16.84"/>
    <col collapsed="false" customWidth="true" hidden="false" outlineLevel="0" max="13" min="13" style="1" width="17.71"/>
    <col collapsed="false" customWidth="true" hidden="false" outlineLevel="0" max="14" min="14" style="1" width="16.84"/>
    <col collapsed="false" customWidth="true" hidden="false" outlineLevel="0" max="15" min="15" style="1" width="25.29"/>
    <col collapsed="false" customWidth="true" hidden="true" outlineLevel="0" max="16" min="16" style="1" width="32"/>
    <col collapsed="false" customWidth="true" hidden="true" outlineLevel="0" max="17" min="17" style="1" width="0.29"/>
    <col collapsed="false" customWidth="true" hidden="false" outlineLevel="0" max="18" min="18" style="1" width="0.14"/>
    <col collapsed="false" customWidth="true" hidden="true" outlineLevel="0" max="19" min="19" style="1" width="0.29"/>
    <col collapsed="false" customWidth="true" hidden="false" outlineLevel="0" max="21" min="20" style="1" width="16.84"/>
  </cols>
  <sheetData>
    <row r="1" customFormat="false" ht="26.25" hidden="false" customHeight="false" outlineLevel="0" collapsed="false">
      <c r="H1" s="52"/>
    </row>
    <row r="2" customFormat="false" ht="193.5" hidden="false" customHeight="true" outlineLevel="0" collapsed="false">
      <c r="N2" s="53" t="s">
        <v>108</v>
      </c>
      <c r="O2" s="53"/>
      <c r="P2" s="53"/>
      <c r="Q2" s="53"/>
      <c r="R2" s="53"/>
      <c r="S2" s="53"/>
      <c r="T2" s="53"/>
      <c r="U2" s="53"/>
    </row>
    <row r="5" customFormat="false" ht="60" hidden="false" customHeight="true" outlineLevel="0" collapsed="false">
      <c r="A5" s="54" t="s">
        <v>2</v>
      </c>
      <c r="B5" s="54" t="s">
        <v>109</v>
      </c>
      <c r="C5" s="55" t="s">
        <v>110</v>
      </c>
      <c r="D5" s="55"/>
      <c r="E5" s="56" t="s">
        <v>111</v>
      </c>
      <c r="F5" s="56" t="s">
        <v>112</v>
      </c>
      <c r="G5" s="57" t="s">
        <v>113</v>
      </c>
      <c r="H5" s="57" t="s">
        <v>114</v>
      </c>
      <c r="I5" s="58" t="s">
        <v>115</v>
      </c>
      <c r="J5" s="58"/>
      <c r="K5" s="57" t="s">
        <v>116</v>
      </c>
      <c r="L5" s="57" t="s">
        <v>117</v>
      </c>
      <c r="M5" s="57" t="s">
        <v>118</v>
      </c>
      <c r="N5" s="54" t="s">
        <v>119</v>
      </c>
      <c r="O5" s="59" t="s">
        <v>120</v>
      </c>
      <c r="P5" s="59"/>
      <c r="Q5" s="59"/>
      <c r="R5" s="59"/>
      <c r="S5" s="59"/>
      <c r="T5" s="60" t="s">
        <v>121</v>
      </c>
      <c r="U5" s="60" t="s">
        <v>122</v>
      </c>
    </row>
    <row r="6" customFormat="false" ht="168" hidden="false" customHeight="true" outlineLevel="0" collapsed="false">
      <c r="A6" s="54"/>
      <c r="B6" s="54"/>
      <c r="C6" s="56" t="s">
        <v>123</v>
      </c>
      <c r="D6" s="56" t="s">
        <v>124</v>
      </c>
      <c r="E6" s="56"/>
      <c r="F6" s="56"/>
      <c r="G6" s="57"/>
      <c r="H6" s="57"/>
      <c r="I6" s="56" t="s">
        <v>125</v>
      </c>
      <c r="J6" s="57" t="s">
        <v>126</v>
      </c>
      <c r="K6" s="57"/>
      <c r="L6" s="57"/>
      <c r="M6" s="57"/>
      <c r="N6" s="54"/>
      <c r="O6" s="61" t="s">
        <v>127</v>
      </c>
      <c r="P6" s="62"/>
      <c r="Q6" s="61" t="s">
        <v>128</v>
      </c>
      <c r="R6" s="61" t="s">
        <v>129</v>
      </c>
      <c r="S6" s="61" t="s">
        <v>130</v>
      </c>
      <c r="T6" s="60"/>
      <c r="U6" s="60"/>
    </row>
    <row r="7" customFormat="false" ht="15" hidden="false" customHeight="true" outlineLevel="0" collapsed="false">
      <c r="A7" s="54"/>
      <c r="B7" s="54"/>
      <c r="C7" s="56"/>
      <c r="D7" s="56"/>
      <c r="E7" s="56"/>
      <c r="F7" s="56"/>
      <c r="G7" s="57"/>
      <c r="H7" s="57"/>
      <c r="I7" s="56"/>
      <c r="J7" s="57"/>
      <c r="K7" s="57"/>
      <c r="L7" s="57"/>
      <c r="M7" s="57"/>
      <c r="N7" s="54"/>
      <c r="O7" s="61"/>
      <c r="P7" s="63"/>
      <c r="Q7" s="61"/>
      <c r="R7" s="61"/>
      <c r="S7" s="61"/>
      <c r="T7" s="60"/>
      <c r="U7" s="60"/>
    </row>
    <row r="8" customFormat="false" ht="20.25" hidden="false" customHeight="false" outlineLevel="0" collapsed="false">
      <c r="A8" s="54"/>
      <c r="B8" s="54"/>
      <c r="C8" s="56"/>
      <c r="D8" s="56"/>
      <c r="E8" s="56"/>
      <c r="F8" s="56"/>
      <c r="G8" s="57"/>
      <c r="H8" s="55" t="s">
        <v>35</v>
      </c>
      <c r="I8" s="55" t="s">
        <v>35</v>
      </c>
      <c r="J8" s="55" t="s">
        <v>35</v>
      </c>
      <c r="K8" s="55" t="s">
        <v>131</v>
      </c>
      <c r="L8" s="57"/>
      <c r="M8" s="57"/>
      <c r="N8" s="54"/>
      <c r="O8" s="64" t="s">
        <v>33</v>
      </c>
      <c r="P8" s="64"/>
      <c r="Q8" s="64" t="s">
        <v>33</v>
      </c>
      <c r="R8" s="64" t="s">
        <v>33</v>
      </c>
      <c r="S8" s="64" t="s">
        <v>33</v>
      </c>
      <c r="T8" s="64" t="s">
        <v>132</v>
      </c>
      <c r="U8" s="64" t="s">
        <v>132</v>
      </c>
    </row>
    <row r="9" customFormat="false" ht="20.25" hidden="false" customHeight="false" outlineLevel="0" collapsed="false">
      <c r="A9" s="55" t="n">
        <v>1</v>
      </c>
      <c r="B9" s="55" t="n">
        <v>2</v>
      </c>
      <c r="C9" s="55" t="n">
        <v>3</v>
      </c>
      <c r="D9" s="55" t="n">
        <v>4</v>
      </c>
      <c r="E9" s="55" t="n">
        <v>5</v>
      </c>
      <c r="F9" s="55" t="n">
        <v>6</v>
      </c>
      <c r="G9" s="55" t="n">
        <v>7</v>
      </c>
      <c r="H9" s="55" t="n">
        <v>8</v>
      </c>
      <c r="I9" s="55" t="n">
        <v>9</v>
      </c>
      <c r="J9" s="55" t="n">
        <v>10</v>
      </c>
      <c r="K9" s="55" t="n">
        <v>11</v>
      </c>
      <c r="L9" s="55" t="n">
        <v>12</v>
      </c>
      <c r="M9" s="55" t="n">
        <v>13</v>
      </c>
      <c r="N9" s="54" t="n">
        <v>14</v>
      </c>
      <c r="O9" s="55" t="n">
        <v>15</v>
      </c>
      <c r="P9" s="55"/>
      <c r="Q9" s="55" t="n">
        <v>15</v>
      </c>
      <c r="R9" s="55" t="n">
        <v>16</v>
      </c>
      <c r="S9" s="55" t="n">
        <v>17</v>
      </c>
      <c r="T9" s="55" t="n">
        <v>16</v>
      </c>
      <c r="U9" s="55" t="n">
        <v>17</v>
      </c>
    </row>
    <row r="10" s="38" customFormat="true" ht="42" hidden="false" customHeight="true" outlineLevel="0" collapsed="false">
      <c r="A10" s="65" t="s">
        <v>37</v>
      </c>
      <c r="B10" s="65"/>
      <c r="C10" s="66" t="s">
        <v>38</v>
      </c>
      <c r="D10" s="67" t="s">
        <v>38</v>
      </c>
      <c r="E10" s="67" t="s">
        <v>38</v>
      </c>
      <c r="F10" s="67" t="s">
        <v>38</v>
      </c>
      <c r="G10" s="67" t="s">
        <v>38</v>
      </c>
      <c r="H10" s="68" t="n">
        <f aca="false">H11+H32+H69</f>
        <v>79922.4</v>
      </c>
      <c r="I10" s="68" t="n">
        <f aca="false">I11+I32+I69</f>
        <v>69362.2</v>
      </c>
      <c r="J10" s="68" t="n">
        <f aca="false">J11+J32+J69</f>
        <v>55799.8</v>
      </c>
      <c r="K10" s="69" t="n">
        <f aca="false">K11+K32+K69</f>
        <v>3459</v>
      </c>
      <c r="L10" s="67" t="s">
        <v>38</v>
      </c>
      <c r="M10" s="67" t="s">
        <v>38</v>
      </c>
      <c r="N10" s="65" t="s">
        <v>38</v>
      </c>
      <c r="O10" s="68" t="n">
        <v>429960795.85</v>
      </c>
      <c r="P10" s="68" t="e">
        <f aca="false">P11+P32+P69</f>
        <v>#REF!</v>
      </c>
      <c r="Q10" s="68" t="e">
        <f aca="false">Q11+Q32+Q69</f>
        <v>#REF!</v>
      </c>
      <c r="R10" s="68" t="e">
        <f aca="false">R11+R32+R69</f>
        <v>#REF!</v>
      </c>
      <c r="S10" s="68" t="e">
        <f aca="false">S11+S32+S69</f>
        <v>#REF!</v>
      </c>
      <c r="T10" s="68" t="n">
        <f aca="false">O10/H10</f>
        <v>5379.72828456103</v>
      </c>
      <c r="U10" s="68" t="n">
        <f aca="false">MAX(U11:U91)</f>
        <v>20970.127439551</v>
      </c>
    </row>
    <row r="11" s="38" customFormat="true" ht="20.25" hidden="false" customHeight="true" outlineLevel="0" collapsed="false">
      <c r="A11" s="70" t="s">
        <v>39</v>
      </c>
      <c r="B11" s="70"/>
      <c r="C11" s="71" t="s">
        <v>38</v>
      </c>
      <c r="D11" s="72" t="s">
        <v>38</v>
      </c>
      <c r="E11" s="72" t="s">
        <v>38</v>
      </c>
      <c r="F11" s="72" t="s">
        <v>38</v>
      </c>
      <c r="G11" s="72" t="s">
        <v>38</v>
      </c>
      <c r="H11" s="73" t="n">
        <f aca="false">H12+H21+H23+H25+H28</f>
        <v>16891.1</v>
      </c>
      <c r="I11" s="73" t="n">
        <f aca="false">I12+I21+I23+I25+I28</f>
        <v>13419.5</v>
      </c>
      <c r="J11" s="73" t="n">
        <v>11104.1</v>
      </c>
      <c r="K11" s="74" t="n">
        <f aca="false">K12+K21+K23+K25+K28</f>
        <v>676</v>
      </c>
      <c r="L11" s="72" t="s">
        <v>38</v>
      </c>
      <c r="M11" s="72" t="s">
        <v>38</v>
      </c>
      <c r="N11" s="70" t="s">
        <v>38</v>
      </c>
      <c r="O11" s="73" t="n">
        <v>73915849.97</v>
      </c>
      <c r="P11" s="73" t="n">
        <f aca="false">P12+P21+P23+P25+P28</f>
        <v>0</v>
      </c>
      <c r="Q11" s="73" t="n">
        <f aca="false">Q12+Q21+Q23+Q25+Q28</f>
        <v>0</v>
      </c>
      <c r="R11" s="73" t="n">
        <f aca="false">R12+R21+R23+R25+R28</f>
        <v>0</v>
      </c>
      <c r="S11" s="73" t="n">
        <f aca="false">S12+S21+S23+S25+S28</f>
        <v>73915849.97</v>
      </c>
      <c r="T11" s="73" t="n">
        <f aca="false">O11/H11</f>
        <v>4376.0234662041</v>
      </c>
      <c r="U11" s="73" t="n">
        <f aca="false">MAX(U12:U31)</f>
        <v>20801.942213321</v>
      </c>
    </row>
    <row r="12" customFormat="false" ht="20.25" hidden="false" customHeight="false" outlineLevel="0" collapsed="false">
      <c r="A12" s="75" t="s">
        <v>40</v>
      </c>
      <c r="B12" s="75"/>
      <c r="C12" s="76" t="s">
        <v>38</v>
      </c>
      <c r="D12" s="75" t="s">
        <v>38</v>
      </c>
      <c r="E12" s="75" t="s">
        <v>38</v>
      </c>
      <c r="F12" s="75" t="s">
        <v>38</v>
      </c>
      <c r="G12" s="75" t="s">
        <v>38</v>
      </c>
      <c r="H12" s="77" t="n">
        <f aca="false">SUM(H13:H20)</f>
        <v>10753.8</v>
      </c>
      <c r="I12" s="77" t="n">
        <f aca="false">SUM(I13:I20)</f>
        <v>8410.9</v>
      </c>
      <c r="J12" s="77" t="n">
        <f aca="false">SUM(J13:J20)</f>
        <v>8198.2</v>
      </c>
      <c r="K12" s="78" t="n">
        <f aca="false">SUM(K13:K20)</f>
        <v>407</v>
      </c>
      <c r="L12" s="75" t="s">
        <v>38</v>
      </c>
      <c r="M12" s="75" t="s">
        <v>38</v>
      </c>
      <c r="N12" s="58" t="s">
        <v>38</v>
      </c>
      <c r="O12" s="77" t="n">
        <v>48546332.49</v>
      </c>
      <c r="P12" s="77" t="n">
        <f aca="false">SUM(P13:P20)</f>
        <v>0</v>
      </c>
      <c r="Q12" s="77" t="n">
        <f aca="false">SUM(Q13:Q20)</f>
        <v>0</v>
      </c>
      <c r="R12" s="77" t="n">
        <f aca="false">SUM(R13:R20)</f>
        <v>0</v>
      </c>
      <c r="S12" s="77" t="n">
        <f aca="false">SUM(S13:S20)</f>
        <v>48546332.49</v>
      </c>
      <c r="T12" s="64" t="n">
        <f aca="false">O12/H12</f>
        <v>4514.34213859287</v>
      </c>
      <c r="U12" s="77" t="n">
        <f aca="false">MAX(U13:U20)</f>
        <v>9851.10675027665</v>
      </c>
    </row>
    <row r="13" customFormat="false" ht="21" hidden="false" customHeight="false" outlineLevel="0" collapsed="false">
      <c r="A13" s="75" t="n">
        <v>1</v>
      </c>
      <c r="B13" s="58" t="s">
        <v>41</v>
      </c>
      <c r="C13" s="75" t="n">
        <v>1961</v>
      </c>
      <c r="D13" s="79"/>
      <c r="E13" s="75" t="s">
        <v>133</v>
      </c>
      <c r="F13" s="75" t="n">
        <v>2</v>
      </c>
      <c r="G13" s="75" t="n">
        <v>1</v>
      </c>
      <c r="H13" s="77" t="n">
        <v>559.2</v>
      </c>
      <c r="I13" s="77" t="n">
        <v>346.1</v>
      </c>
      <c r="J13" s="77" t="n">
        <v>346.1</v>
      </c>
      <c r="K13" s="78" t="n">
        <v>19</v>
      </c>
      <c r="L13" s="75" t="s">
        <v>134</v>
      </c>
      <c r="M13" s="75" t="s">
        <v>135</v>
      </c>
      <c r="N13" s="58" t="s">
        <v>136</v>
      </c>
      <c r="O13" s="80" t="n">
        <v>69346.91</v>
      </c>
      <c r="P13" s="80"/>
      <c r="Q13" s="80" t="n">
        <v>0</v>
      </c>
      <c r="R13" s="80" t="n">
        <v>0</v>
      </c>
      <c r="S13" s="80" t="n">
        <f aca="false">O13-Q13-R13</f>
        <v>69346.91</v>
      </c>
      <c r="T13" s="64" t="n">
        <f aca="false">O13/H13</f>
        <v>124.010926323319</v>
      </c>
      <c r="U13" s="80" t="n">
        <v>124.010926323319</v>
      </c>
    </row>
    <row r="14" customFormat="false" ht="21" hidden="false" customHeight="false" outlineLevel="0" collapsed="false">
      <c r="A14" s="75" t="n">
        <v>2</v>
      </c>
      <c r="B14" s="58" t="s">
        <v>43</v>
      </c>
      <c r="C14" s="75" t="n">
        <v>1953</v>
      </c>
      <c r="D14" s="79"/>
      <c r="E14" s="75" t="s">
        <v>133</v>
      </c>
      <c r="F14" s="75" t="n">
        <v>2</v>
      </c>
      <c r="G14" s="75" t="s">
        <v>137</v>
      </c>
      <c r="H14" s="77" t="n">
        <v>481.1</v>
      </c>
      <c r="I14" s="77" t="n">
        <v>355.4</v>
      </c>
      <c r="J14" s="77" t="n">
        <v>313.2</v>
      </c>
      <c r="K14" s="78" t="n">
        <v>17</v>
      </c>
      <c r="L14" s="75" t="s">
        <v>134</v>
      </c>
      <c r="M14" s="75" t="s">
        <v>135</v>
      </c>
      <c r="N14" s="58" t="s">
        <v>136</v>
      </c>
      <c r="O14" s="80" t="n">
        <v>3549334.15</v>
      </c>
      <c r="P14" s="80"/>
      <c r="Q14" s="80" t="n">
        <v>0</v>
      </c>
      <c r="R14" s="80" t="n">
        <v>0</v>
      </c>
      <c r="S14" s="80" t="n">
        <f aca="false">O14-Q14-R14</f>
        <v>3549334.15</v>
      </c>
      <c r="T14" s="64" t="n">
        <f aca="false">O14/H14</f>
        <v>7377.53928497194</v>
      </c>
      <c r="U14" s="80" t="n">
        <v>9296.96711702349</v>
      </c>
    </row>
    <row r="15" customFormat="false" ht="40.5" hidden="false" customHeight="false" outlineLevel="0" collapsed="false">
      <c r="A15" s="75" t="n">
        <v>3</v>
      </c>
      <c r="B15" s="58" t="s">
        <v>44</v>
      </c>
      <c r="C15" s="75" t="n">
        <v>1984</v>
      </c>
      <c r="D15" s="79"/>
      <c r="E15" s="75" t="s">
        <v>133</v>
      </c>
      <c r="F15" s="75" t="n">
        <v>2</v>
      </c>
      <c r="G15" s="75" t="s">
        <v>138</v>
      </c>
      <c r="H15" s="77" t="n">
        <v>990</v>
      </c>
      <c r="I15" s="77" t="n">
        <v>575.9</v>
      </c>
      <c r="J15" s="77" t="n">
        <v>517.3</v>
      </c>
      <c r="K15" s="78" t="n">
        <v>29</v>
      </c>
      <c r="L15" s="75" t="s">
        <v>134</v>
      </c>
      <c r="M15" s="75" t="s">
        <v>135</v>
      </c>
      <c r="N15" s="58" t="s">
        <v>139</v>
      </c>
      <c r="O15" s="80" t="n">
        <v>4524224.55</v>
      </c>
      <c r="P15" s="80"/>
      <c r="Q15" s="80" t="n">
        <v>0</v>
      </c>
      <c r="R15" s="80" t="n">
        <v>0</v>
      </c>
      <c r="S15" s="80" t="n">
        <f aca="false">O15-Q15-R15</f>
        <v>4524224.55</v>
      </c>
      <c r="T15" s="64" t="n">
        <f aca="false">O15/H15</f>
        <v>4569.92378787879</v>
      </c>
      <c r="U15" s="80" t="n">
        <v>4776.7456</v>
      </c>
    </row>
    <row r="16" customFormat="false" ht="21" hidden="false" customHeight="false" outlineLevel="0" collapsed="false">
      <c r="A16" s="75" t="n">
        <v>4</v>
      </c>
      <c r="B16" s="58" t="s">
        <v>45</v>
      </c>
      <c r="C16" s="75" t="n">
        <v>1975</v>
      </c>
      <c r="D16" s="79"/>
      <c r="E16" s="75" t="s">
        <v>140</v>
      </c>
      <c r="F16" s="75" t="n">
        <v>5</v>
      </c>
      <c r="G16" s="75" t="s">
        <v>141</v>
      </c>
      <c r="H16" s="77" t="n">
        <v>3009.1</v>
      </c>
      <c r="I16" s="77" t="n">
        <v>1705.2</v>
      </c>
      <c r="J16" s="77" t="n">
        <v>1652.8</v>
      </c>
      <c r="K16" s="78" t="n">
        <v>90</v>
      </c>
      <c r="L16" s="75" t="s">
        <v>134</v>
      </c>
      <c r="M16" s="75" t="s">
        <v>135</v>
      </c>
      <c r="N16" s="58" t="s">
        <v>139</v>
      </c>
      <c r="O16" s="80" t="n">
        <v>5719858.08</v>
      </c>
      <c r="P16" s="80"/>
      <c r="Q16" s="80" t="n">
        <v>0</v>
      </c>
      <c r="R16" s="80" t="n">
        <v>0</v>
      </c>
      <c r="S16" s="80" t="n">
        <f aca="false">O16-Q16-R16</f>
        <v>5719858.08</v>
      </c>
      <c r="T16" s="64" t="n">
        <f aca="false">O16/H16</f>
        <v>1900.85343790502</v>
      </c>
      <c r="U16" s="80" t="n">
        <v>2803.98252434283</v>
      </c>
    </row>
    <row r="17" customFormat="false" ht="40.5" hidden="false" customHeight="false" outlineLevel="0" collapsed="false">
      <c r="A17" s="75" t="n">
        <v>5</v>
      </c>
      <c r="B17" s="58" t="s">
        <v>46</v>
      </c>
      <c r="C17" s="75" t="n">
        <v>1981</v>
      </c>
      <c r="D17" s="79"/>
      <c r="E17" s="75" t="s">
        <v>133</v>
      </c>
      <c r="F17" s="75" t="n">
        <v>2</v>
      </c>
      <c r="G17" s="75" t="n">
        <v>3</v>
      </c>
      <c r="H17" s="77" t="n">
        <v>985</v>
      </c>
      <c r="I17" s="77" t="n">
        <v>948.4</v>
      </c>
      <c r="J17" s="77" t="n">
        <v>948.4</v>
      </c>
      <c r="K17" s="78" t="n">
        <v>47</v>
      </c>
      <c r="L17" s="75" t="s">
        <v>134</v>
      </c>
      <c r="M17" s="75" t="s">
        <v>142</v>
      </c>
      <c r="N17" s="58" t="s">
        <v>42</v>
      </c>
      <c r="O17" s="80" t="n">
        <v>60717.15</v>
      </c>
      <c r="P17" s="80"/>
      <c r="Q17" s="80" t="n">
        <v>0</v>
      </c>
      <c r="R17" s="80" t="n">
        <v>0</v>
      </c>
      <c r="S17" s="80" t="n">
        <f aca="false">O17-Q17-R17</f>
        <v>60717.15</v>
      </c>
      <c r="T17" s="64" t="n">
        <f aca="false">O17/H17</f>
        <v>61.6417766497462</v>
      </c>
      <c r="U17" s="80" t="n">
        <v>61.6417766497462</v>
      </c>
    </row>
    <row r="18" customFormat="false" ht="40.5" hidden="false" customHeight="false" outlineLevel="0" collapsed="false">
      <c r="A18" s="75" t="n">
        <v>6</v>
      </c>
      <c r="B18" s="75" t="s">
        <v>47</v>
      </c>
      <c r="C18" s="75" t="n">
        <v>1980</v>
      </c>
      <c r="D18" s="79"/>
      <c r="E18" s="75" t="s">
        <v>133</v>
      </c>
      <c r="F18" s="75" t="n">
        <v>2</v>
      </c>
      <c r="G18" s="75" t="s">
        <v>143</v>
      </c>
      <c r="H18" s="77" t="n">
        <v>939.9</v>
      </c>
      <c r="I18" s="77" t="n">
        <v>858</v>
      </c>
      <c r="J18" s="77" t="n">
        <v>830.3</v>
      </c>
      <c r="K18" s="78" t="n">
        <v>47</v>
      </c>
      <c r="L18" s="75" t="s">
        <v>134</v>
      </c>
      <c r="M18" s="75" t="s">
        <v>135</v>
      </c>
      <c r="N18" s="58" t="s">
        <v>144</v>
      </c>
      <c r="O18" s="80" t="n">
        <v>7974949.13</v>
      </c>
      <c r="P18" s="80"/>
      <c r="Q18" s="80" t="n">
        <v>0</v>
      </c>
      <c r="R18" s="80" t="n">
        <v>0</v>
      </c>
      <c r="S18" s="80" t="n">
        <f aca="false">O18-Q18-R18</f>
        <v>7974949.13</v>
      </c>
      <c r="T18" s="64" t="n">
        <f aca="false">O18/H18</f>
        <v>8484.89108415789</v>
      </c>
      <c r="U18" s="80" t="n">
        <v>9671.16688158315</v>
      </c>
    </row>
    <row r="19" customFormat="false" ht="60.75" hidden="false" customHeight="false" outlineLevel="0" collapsed="false">
      <c r="A19" s="75" t="n">
        <v>7</v>
      </c>
      <c r="B19" s="75" t="s">
        <v>48</v>
      </c>
      <c r="C19" s="75" t="n">
        <v>1993</v>
      </c>
      <c r="D19" s="79"/>
      <c r="E19" s="75" t="s">
        <v>145</v>
      </c>
      <c r="F19" s="75" t="n">
        <v>5</v>
      </c>
      <c r="G19" s="75" t="s">
        <v>143</v>
      </c>
      <c r="H19" s="77" t="n">
        <v>3247.3</v>
      </c>
      <c r="I19" s="77" t="n">
        <v>3247.3</v>
      </c>
      <c r="J19" s="77" t="n">
        <v>3245</v>
      </c>
      <c r="K19" s="78" t="n">
        <v>133</v>
      </c>
      <c r="L19" s="75" t="s">
        <v>134</v>
      </c>
      <c r="M19" s="75" t="s">
        <v>146</v>
      </c>
      <c r="N19" s="58" t="s">
        <v>147</v>
      </c>
      <c r="O19" s="80" t="n">
        <v>21352715.43</v>
      </c>
      <c r="P19" s="80"/>
      <c r="Q19" s="80" t="n">
        <v>0</v>
      </c>
      <c r="R19" s="80" t="n">
        <v>0</v>
      </c>
      <c r="S19" s="80" t="n">
        <f aca="false">O19-Q19-R19</f>
        <v>21352715.43</v>
      </c>
      <c r="T19" s="64" t="n">
        <f aca="false">O19/H19</f>
        <v>6575.52903335078</v>
      </c>
      <c r="U19" s="80" t="n">
        <v>7609.58225910757</v>
      </c>
    </row>
    <row r="20" customFormat="false" ht="21" hidden="false" customHeight="false" outlineLevel="0" collapsed="false">
      <c r="A20" s="75" t="n">
        <v>8</v>
      </c>
      <c r="B20" s="58" t="s">
        <v>49</v>
      </c>
      <c r="C20" s="75" t="n">
        <v>1961</v>
      </c>
      <c r="D20" s="79"/>
      <c r="E20" s="75" t="s">
        <v>133</v>
      </c>
      <c r="F20" s="75" t="n">
        <v>2</v>
      </c>
      <c r="G20" s="75" t="s">
        <v>138</v>
      </c>
      <c r="H20" s="77" t="n">
        <v>542.2</v>
      </c>
      <c r="I20" s="77" t="n">
        <v>374.6</v>
      </c>
      <c r="J20" s="77" t="n">
        <v>345.1</v>
      </c>
      <c r="K20" s="78" t="n">
        <v>25</v>
      </c>
      <c r="L20" s="75" t="s">
        <v>134</v>
      </c>
      <c r="M20" s="75" t="s">
        <v>135</v>
      </c>
      <c r="N20" s="58" t="s">
        <v>136</v>
      </c>
      <c r="O20" s="80" t="n">
        <v>5295187.09</v>
      </c>
      <c r="P20" s="80"/>
      <c r="Q20" s="80" t="n">
        <v>0</v>
      </c>
      <c r="R20" s="80" t="n">
        <v>0</v>
      </c>
      <c r="S20" s="80" t="n">
        <f aca="false">O20-Q20-R20</f>
        <v>5295187.09</v>
      </c>
      <c r="T20" s="64" t="n">
        <f aca="false">O20/H20</f>
        <v>9766.11414607156</v>
      </c>
      <c r="U20" s="80" t="n">
        <v>9851.10675027665</v>
      </c>
    </row>
    <row r="21" customFormat="false" ht="21" hidden="false" customHeight="false" outlineLevel="0" collapsed="false">
      <c r="A21" s="75" t="s">
        <v>50</v>
      </c>
      <c r="B21" s="75"/>
      <c r="C21" s="75" t="s">
        <v>38</v>
      </c>
      <c r="D21" s="79"/>
      <c r="E21" s="75" t="s">
        <v>38</v>
      </c>
      <c r="F21" s="75" t="s">
        <v>38</v>
      </c>
      <c r="G21" s="75" t="s">
        <v>38</v>
      </c>
      <c r="H21" s="77" t="n">
        <f aca="false">H22</f>
        <v>871.3</v>
      </c>
      <c r="I21" s="77" t="n">
        <f aca="false">I22</f>
        <v>505.5</v>
      </c>
      <c r="J21" s="77" t="n">
        <v>273.2</v>
      </c>
      <c r="K21" s="78" t="n">
        <f aca="false">K22</f>
        <v>31</v>
      </c>
      <c r="L21" s="75" t="s">
        <v>38</v>
      </c>
      <c r="M21" s="75" t="s">
        <v>38</v>
      </c>
      <c r="N21" s="58" t="s">
        <v>38</v>
      </c>
      <c r="O21" s="77" t="n">
        <v>106104.74</v>
      </c>
      <c r="P21" s="77" t="n">
        <f aca="false">P22</f>
        <v>0</v>
      </c>
      <c r="Q21" s="77" t="n">
        <f aca="false">Q22</f>
        <v>0</v>
      </c>
      <c r="R21" s="77" t="n">
        <f aca="false">R22</f>
        <v>0</v>
      </c>
      <c r="S21" s="77" t="n">
        <f aca="false">S22</f>
        <v>106104.74</v>
      </c>
      <c r="T21" s="64" t="n">
        <f aca="false">O21/H21</f>
        <v>121.777504877769</v>
      </c>
      <c r="U21" s="80" t="n">
        <f aca="false">U22</f>
        <v>121.777504877769</v>
      </c>
    </row>
    <row r="22" customFormat="false" ht="40.5" hidden="false" customHeight="false" outlineLevel="0" collapsed="false">
      <c r="A22" s="75" t="n">
        <v>9</v>
      </c>
      <c r="B22" s="58" t="s">
        <v>51</v>
      </c>
      <c r="C22" s="75" t="n">
        <v>1984</v>
      </c>
      <c r="D22" s="79"/>
      <c r="E22" s="75" t="s">
        <v>133</v>
      </c>
      <c r="F22" s="75" t="n">
        <v>2</v>
      </c>
      <c r="G22" s="75" t="s">
        <v>143</v>
      </c>
      <c r="H22" s="77" t="n">
        <v>871.3</v>
      </c>
      <c r="I22" s="77" t="n">
        <v>505.5</v>
      </c>
      <c r="J22" s="77" t="n">
        <v>273.2</v>
      </c>
      <c r="K22" s="78" t="n">
        <v>31</v>
      </c>
      <c r="L22" s="75" t="s">
        <v>134</v>
      </c>
      <c r="M22" s="75" t="s">
        <v>142</v>
      </c>
      <c r="N22" s="58" t="s">
        <v>42</v>
      </c>
      <c r="O22" s="77" t="n">
        <v>106104.74</v>
      </c>
      <c r="P22" s="81"/>
      <c r="Q22" s="77" t="n">
        <v>0</v>
      </c>
      <c r="R22" s="77" t="n">
        <v>0</v>
      </c>
      <c r="S22" s="77" t="n">
        <f aca="false">O22-Q22-R22</f>
        <v>106104.74</v>
      </c>
      <c r="T22" s="64" t="n">
        <f aca="false">O22/H22</f>
        <v>121.777504877769</v>
      </c>
      <c r="U22" s="80" t="n">
        <v>121.777504877769</v>
      </c>
    </row>
    <row r="23" customFormat="false" ht="21" hidden="false" customHeight="false" outlineLevel="0" collapsed="false">
      <c r="A23" s="75" t="s">
        <v>52</v>
      </c>
      <c r="B23" s="75"/>
      <c r="C23" s="75" t="s">
        <v>38</v>
      </c>
      <c r="D23" s="79"/>
      <c r="E23" s="75" t="s">
        <v>38</v>
      </c>
      <c r="F23" s="75" t="s">
        <v>38</v>
      </c>
      <c r="G23" s="75" t="s">
        <v>38</v>
      </c>
      <c r="H23" s="77" t="n">
        <f aca="false">H24</f>
        <v>739</v>
      </c>
      <c r="I23" s="77" t="n">
        <f aca="false">I24</f>
        <v>547.5</v>
      </c>
      <c r="J23" s="77" t="n">
        <v>547.5</v>
      </c>
      <c r="K23" s="78" t="n">
        <f aca="false">K24</f>
        <v>30</v>
      </c>
      <c r="L23" s="75" t="s">
        <v>38</v>
      </c>
      <c r="M23" s="75" t="s">
        <v>38</v>
      </c>
      <c r="N23" s="58" t="s">
        <v>38</v>
      </c>
      <c r="O23" s="77" t="n">
        <v>2605005.41</v>
      </c>
      <c r="P23" s="77" t="n">
        <f aca="false">P24</f>
        <v>0</v>
      </c>
      <c r="Q23" s="77" t="n">
        <f aca="false">Q24</f>
        <v>0</v>
      </c>
      <c r="R23" s="77" t="n">
        <f aca="false">R24</f>
        <v>0</v>
      </c>
      <c r="S23" s="77" t="n">
        <f aca="false">S24</f>
        <v>2605005.41</v>
      </c>
      <c r="T23" s="64" t="n">
        <f aca="false">O23/H23</f>
        <v>3525.04115020298</v>
      </c>
      <c r="U23" s="80" t="n">
        <f aca="false">U24</f>
        <v>3951.7301217862</v>
      </c>
    </row>
    <row r="24" customFormat="false" ht="40.5" hidden="false" customHeight="false" outlineLevel="0" collapsed="false">
      <c r="A24" s="75" t="n">
        <v>10</v>
      </c>
      <c r="B24" s="58" t="s">
        <v>53</v>
      </c>
      <c r="C24" s="75" t="n">
        <v>1977</v>
      </c>
      <c r="D24" s="79"/>
      <c r="E24" s="75" t="s">
        <v>133</v>
      </c>
      <c r="F24" s="75" t="n">
        <v>4</v>
      </c>
      <c r="G24" s="75" t="s">
        <v>148</v>
      </c>
      <c r="H24" s="77" t="n">
        <v>739</v>
      </c>
      <c r="I24" s="77" t="n">
        <v>547.5</v>
      </c>
      <c r="J24" s="77" t="n">
        <v>547.5</v>
      </c>
      <c r="K24" s="78" t="n">
        <v>30</v>
      </c>
      <c r="L24" s="75" t="s">
        <v>134</v>
      </c>
      <c r="M24" s="75" t="s">
        <v>142</v>
      </c>
      <c r="N24" s="58" t="s">
        <v>42</v>
      </c>
      <c r="O24" s="80" t="n">
        <v>2605005.41</v>
      </c>
      <c r="P24" s="80"/>
      <c r="Q24" s="80" t="n">
        <v>0</v>
      </c>
      <c r="R24" s="80" t="n">
        <v>0</v>
      </c>
      <c r="S24" s="80" t="n">
        <f aca="false">O24-Q24-R24</f>
        <v>2605005.41</v>
      </c>
      <c r="T24" s="64" t="n">
        <f aca="false">O24/H24</f>
        <v>3525.04115020298</v>
      </c>
      <c r="U24" s="80" t="n">
        <v>3951.7301217862</v>
      </c>
    </row>
    <row r="25" customFormat="false" ht="19.7" hidden="false" customHeight="false" outlineLevel="0" collapsed="false">
      <c r="A25" s="75" t="s">
        <v>54</v>
      </c>
      <c r="B25" s="75"/>
      <c r="C25" s="75" t="s">
        <v>38</v>
      </c>
      <c r="D25" s="79"/>
      <c r="E25" s="75" t="s">
        <v>38</v>
      </c>
      <c r="F25" s="75" t="s">
        <v>38</v>
      </c>
      <c r="G25" s="75" t="s">
        <v>38</v>
      </c>
      <c r="H25" s="77" t="n">
        <f aca="false">SUM(H26:H27)</f>
        <v>1412.3</v>
      </c>
      <c r="I25" s="77" t="n">
        <f aca="false">SUM(I26:I27)</f>
        <v>1265.3</v>
      </c>
      <c r="J25" s="77" t="n">
        <f aca="false">SUM(J26:J27)</f>
        <v>1017.5</v>
      </c>
      <c r="K25" s="78" t="n">
        <f aca="false">SUM(K26:K27)</f>
        <v>59</v>
      </c>
      <c r="L25" s="75" t="s">
        <v>38</v>
      </c>
      <c r="M25" s="75" t="s">
        <v>38</v>
      </c>
      <c r="N25" s="58" t="s">
        <v>38</v>
      </c>
      <c r="O25" s="77" t="n">
        <f aca="false">SUM(O26:O27)</f>
        <v>3230504.8</v>
      </c>
      <c r="P25" s="77" t="n">
        <f aca="false">SUM(P26:P27)</f>
        <v>0</v>
      </c>
      <c r="Q25" s="77" t="n">
        <f aca="false">SUM(Q26:Q27)</f>
        <v>0</v>
      </c>
      <c r="R25" s="77" t="n">
        <f aca="false">SUM(R26:R27)</f>
        <v>0</v>
      </c>
      <c r="S25" s="77" t="n">
        <f aca="false">SUM(S26:S27)</f>
        <v>3230504.8</v>
      </c>
      <c r="T25" s="77" t="n">
        <f aca="false">SUM(T26:T27)</f>
        <v>6821.61390266999</v>
      </c>
      <c r="U25" s="77" t="n">
        <f aca="false">SUM(U26:U27)</f>
        <v>10943.7750254921</v>
      </c>
    </row>
    <row r="26" customFormat="false" ht="40.5" hidden="false" customHeight="false" outlineLevel="0" collapsed="false">
      <c r="A26" s="75" t="n">
        <v>11</v>
      </c>
      <c r="B26" s="58" t="s">
        <v>55</v>
      </c>
      <c r="C26" s="75" t="n">
        <v>1981</v>
      </c>
      <c r="D26" s="79"/>
      <c r="E26" s="75" t="s">
        <v>133</v>
      </c>
      <c r="F26" s="75" t="n">
        <v>2</v>
      </c>
      <c r="G26" s="75" t="s">
        <v>143</v>
      </c>
      <c r="H26" s="77" t="n">
        <v>947.4</v>
      </c>
      <c r="I26" s="77" t="n">
        <v>856.6</v>
      </c>
      <c r="J26" s="77" t="n">
        <v>856.6</v>
      </c>
      <c r="K26" s="78" t="n">
        <v>31</v>
      </c>
      <c r="L26" s="75" t="s">
        <v>134</v>
      </c>
      <c r="M26" s="75" t="s">
        <v>142</v>
      </c>
      <c r="N26" s="58" t="s">
        <v>42</v>
      </c>
      <c r="O26" s="77" t="n">
        <v>116115.89</v>
      </c>
      <c r="P26" s="81"/>
      <c r="Q26" s="77" t="n">
        <v>0</v>
      </c>
      <c r="R26" s="77" t="n">
        <v>0</v>
      </c>
      <c r="S26" s="77" t="n">
        <f aca="false">O26-Q26-R26</f>
        <v>116115.89</v>
      </c>
      <c r="T26" s="64" t="n">
        <f aca="false">O26/H26</f>
        <v>122.562687354866</v>
      </c>
      <c r="U26" s="80" t="n">
        <v>122.562687354866</v>
      </c>
    </row>
    <row r="27" customFormat="false" ht="40.5" hidden="false" customHeight="false" outlineLevel="0" collapsed="false">
      <c r="A27" s="75" t="n">
        <v>12</v>
      </c>
      <c r="B27" s="58" t="s">
        <v>56</v>
      </c>
      <c r="C27" s="75" t="n">
        <v>1968</v>
      </c>
      <c r="D27" s="79"/>
      <c r="E27" s="75" t="s">
        <v>133</v>
      </c>
      <c r="F27" s="75" t="n">
        <v>2</v>
      </c>
      <c r="G27" s="75" t="s">
        <v>138</v>
      </c>
      <c r="H27" s="77" t="n">
        <v>464.9</v>
      </c>
      <c r="I27" s="77" t="n">
        <v>408.7</v>
      </c>
      <c r="J27" s="77" t="n">
        <v>160.9</v>
      </c>
      <c r="K27" s="78" t="n">
        <v>28</v>
      </c>
      <c r="L27" s="75" t="s">
        <v>134</v>
      </c>
      <c r="M27" s="75" t="s">
        <v>142</v>
      </c>
      <c r="N27" s="75" t="s">
        <v>42</v>
      </c>
      <c r="O27" s="77" t="n">
        <v>3114388.91</v>
      </c>
      <c r="P27" s="77" t="n">
        <v>0</v>
      </c>
      <c r="Q27" s="77" t="n">
        <v>0</v>
      </c>
      <c r="R27" s="77" t="n">
        <v>0</v>
      </c>
      <c r="S27" s="77" t="n">
        <f aca="false">O27-Q27-R27</f>
        <v>3114388.91</v>
      </c>
      <c r="T27" s="64" t="n">
        <f aca="false">O27/H27</f>
        <v>6699.05121531512</v>
      </c>
      <c r="U27" s="80" t="n">
        <v>10821.2123381372</v>
      </c>
    </row>
    <row r="28" customFormat="false" ht="19.7" hidden="false" customHeight="false" outlineLevel="0" collapsed="false">
      <c r="A28" s="75" t="s">
        <v>57</v>
      </c>
      <c r="B28" s="75"/>
      <c r="C28" s="75" t="s">
        <v>38</v>
      </c>
      <c r="D28" s="79"/>
      <c r="E28" s="75" t="s">
        <v>38</v>
      </c>
      <c r="F28" s="75" t="s">
        <v>38</v>
      </c>
      <c r="G28" s="75" t="s">
        <v>38</v>
      </c>
      <c r="H28" s="77" t="n">
        <f aca="false">SUM(H29:H31)</f>
        <v>3114.7</v>
      </c>
      <c r="I28" s="77" t="n">
        <f aca="false">SUM(I29:I31)</f>
        <v>2690.3</v>
      </c>
      <c r="J28" s="77" t="n">
        <f aca="false">SUM(J29:J31)</f>
        <v>1067.7</v>
      </c>
      <c r="K28" s="78" t="n">
        <f aca="false">SUM(K29:K31)</f>
        <v>149</v>
      </c>
      <c r="L28" s="75" t="s">
        <v>38</v>
      </c>
      <c r="M28" s="75" t="s">
        <v>38</v>
      </c>
      <c r="N28" s="58" t="s">
        <v>38</v>
      </c>
      <c r="O28" s="77" t="n">
        <f aca="false">SUM(O29:O31)</f>
        <v>19427902.53</v>
      </c>
      <c r="P28" s="77" t="n">
        <f aca="false">SUM(P29:P31)</f>
        <v>0</v>
      </c>
      <c r="Q28" s="77" t="n">
        <f aca="false">SUM(Q29:Q31)</f>
        <v>0</v>
      </c>
      <c r="R28" s="77" t="n">
        <f aca="false">SUM(R29:R31)</f>
        <v>0</v>
      </c>
      <c r="S28" s="77" t="n">
        <f aca="false">SUM(S29:S31)</f>
        <v>19427902.53</v>
      </c>
      <c r="T28" s="77" t="n">
        <f aca="false">SUM(T29:T31)</f>
        <v>18892.3759454744</v>
      </c>
      <c r="U28" s="77" t="n">
        <f aca="false">SUM(U29:U31)</f>
        <v>20801.942213321</v>
      </c>
    </row>
    <row r="29" customFormat="false" ht="40.5" hidden="false" customHeight="false" outlineLevel="0" collapsed="false">
      <c r="A29" s="75" t="n">
        <v>13</v>
      </c>
      <c r="B29" s="58" t="s">
        <v>58</v>
      </c>
      <c r="C29" s="75" t="n">
        <v>1983</v>
      </c>
      <c r="D29" s="79"/>
      <c r="E29" s="75" t="s">
        <v>133</v>
      </c>
      <c r="F29" s="75" t="n">
        <v>3</v>
      </c>
      <c r="G29" s="75" t="s">
        <v>148</v>
      </c>
      <c r="H29" s="77" t="n">
        <v>554.5</v>
      </c>
      <c r="I29" s="77" t="n">
        <v>334.9</v>
      </c>
      <c r="J29" s="77" t="n">
        <v>217.7</v>
      </c>
      <c r="K29" s="78" t="n">
        <v>28</v>
      </c>
      <c r="L29" s="75" t="s">
        <v>134</v>
      </c>
      <c r="M29" s="75" t="s">
        <v>142</v>
      </c>
      <c r="N29" s="58" t="s">
        <v>42</v>
      </c>
      <c r="O29" s="80" t="n">
        <v>2809982.62</v>
      </c>
      <c r="P29" s="80"/>
      <c r="Q29" s="80" t="n">
        <v>0</v>
      </c>
      <c r="R29" s="80" t="n">
        <v>0</v>
      </c>
      <c r="S29" s="80" t="n">
        <f aca="false">O29-Q29-R29</f>
        <v>2809982.62</v>
      </c>
      <c r="T29" s="64" t="n">
        <f aca="false">O29/H29</f>
        <v>5067.59715058611</v>
      </c>
      <c r="U29" s="80" t="n">
        <v>5713.76930856628</v>
      </c>
    </row>
    <row r="30" customFormat="false" ht="40.5" hidden="false" customHeight="false" outlineLevel="0" collapsed="false">
      <c r="A30" s="75" t="n">
        <v>14</v>
      </c>
      <c r="B30" s="58" t="s">
        <v>59</v>
      </c>
      <c r="C30" s="75" t="n">
        <v>1985</v>
      </c>
      <c r="D30" s="79"/>
      <c r="E30" s="75" t="s">
        <v>133</v>
      </c>
      <c r="F30" s="75" t="n">
        <v>2</v>
      </c>
      <c r="G30" s="75" t="s">
        <v>138</v>
      </c>
      <c r="H30" s="77" t="n">
        <v>759.1</v>
      </c>
      <c r="I30" s="77" t="n">
        <v>704.9</v>
      </c>
      <c r="J30" s="77" t="n">
        <v>572.9</v>
      </c>
      <c r="K30" s="78" t="n">
        <v>34</v>
      </c>
      <c r="L30" s="75" t="s">
        <v>134</v>
      </c>
      <c r="M30" s="75" t="s">
        <v>142</v>
      </c>
      <c r="N30" s="58" t="s">
        <v>42</v>
      </c>
      <c r="O30" s="80" t="n">
        <v>6033380.11</v>
      </c>
      <c r="P30" s="80"/>
      <c r="Q30" s="80" t="n">
        <v>0</v>
      </c>
      <c r="R30" s="80" t="n">
        <v>0</v>
      </c>
      <c r="S30" s="80" t="n">
        <f aca="false">O30-Q30-R30</f>
        <v>6033380.11</v>
      </c>
      <c r="T30" s="64" t="n">
        <f aca="false">O30/H30</f>
        <v>7948.07022790146</v>
      </c>
      <c r="U30" s="80" t="n">
        <v>8795.39928863127</v>
      </c>
    </row>
    <row r="31" customFormat="false" ht="60.75" hidden="false" customHeight="false" outlineLevel="0" collapsed="false">
      <c r="A31" s="75" t="n">
        <v>15</v>
      </c>
      <c r="B31" s="75" t="s">
        <v>60</v>
      </c>
      <c r="C31" s="75" t="n">
        <v>1978</v>
      </c>
      <c r="D31" s="79"/>
      <c r="E31" s="75" t="s">
        <v>133</v>
      </c>
      <c r="F31" s="75" t="s">
        <v>143</v>
      </c>
      <c r="G31" s="75" t="s">
        <v>143</v>
      </c>
      <c r="H31" s="77" t="n">
        <v>1801.1</v>
      </c>
      <c r="I31" s="77" t="n">
        <v>1650.5</v>
      </c>
      <c r="J31" s="77" t="n">
        <v>277.1</v>
      </c>
      <c r="K31" s="78" t="n">
        <v>87</v>
      </c>
      <c r="L31" s="75" t="s">
        <v>134</v>
      </c>
      <c r="M31" s="75" t="s">
        <v>135</v>
      </c>
      <c r="N31" s="58" t="s">
        <v>149</v>
      </c>
      <c r="O31" s="80" t="n">
        <v>10584539.8</v>
      </c>
      <c r="P31" s="80"/>
      <c r="Q31" s="80" t="n">
        <v>0</v>
      </c>
      <c r="R31" s="80" t="n">
        <v>0</v>
      </c>
      <c r="S31" s="80" t="n">
        <f aca="false">O31-Q31-R31</f>
        <v>10584539.8</v>
      </c>
      <c r="T31" s="64" t="n">
        <f aca="false">O31/H31</f>
        <v>5876.70856698684</v>
      </c>
      <c r="U31" s="80" t="n">
        <v>6292.77361612348</v>
      </c>
    </row>
    <row r="32" s="38" customFormat="true" ht="20.25" hidden="false" customHeight="false" outlineLevel="0" collapsed="false">
      <c r="A32" s="72" t="s">
        <v>61</v>
      </c>
      <c r="B32" s="72"/>
      <c r="C32" s="71" t="s">
        <v>38</v>
      </c>
      <c r="D32" s="72" t="s">
        <v>38</v>
      </c>
      <c r="E32" s="72" t="s">
        <v>38</v>
      </c>
      <c r="F32" s="72" t="s">
        <v>38</v>
      </c>
      <c r="G32" s="72" t="s">
        <v>38</v>
      </c>
      <c r="H32" s="81" t="n">
        <f aca="false">H33+H53+H56+H58+H60+H68</f>
        <v>50662.6</v>
      </c>
      <c r="I32" s="81" t="n">
        <f aca="false">I33+I53+I56+I58+I60+I68</f>
        <v>44791</v>
      </c>
      <c r="J32" s="81" t="n">
        <f aca="false">J33+J53+J56+J58+J60+J68</f>
        <v>33544</v>
      </c>
      <c r="K32" s="82" t="n">
        <f aca="false">K33+K53+K56+K58+K60+K68</f>
        <v>2063</v>
      </c>
      <c r="L32" s="72" t="s">
        <v>38</v>
      </c>
      <c r="M32" s="72" t="s">
        <v>38</v>
      </c>
      <c r="N32" s="70" t="s">
        <v>38</v>
      </c>
      <c r="O32" s="81" t="n">
        <v>241962632.48</v>
      </c>
      <c r="P32" s="81" t="e">
        <f aca="false">P33+P53+P56+#REF!+P58+P60+P67</f>
        <v>#REF!</v>
      </c>
      <c r="Q32" s="81" t="e">
        <f aca="false">Q33+Q53+Q56+#REF!+Q58+Q60+Q67</f>
        <v>#REF!</v>
      </c>
      <c r="R32" s="81" t="e">
        <f aca="false">R33+R53+R56+#REF!+R58+R60+R67</f>
        <v>#REF!</v>
      </c>
      <c r="S32" s="81" t="e">
        <f aca="false">S33+S53+S56+#REF!+S58+S60+S67</f>
        <v>#REF!</v>
      </c>
      <c r="T32" s="73" t="n">
        <f aca="false">O32/H32</f>
        <v>4775.96160639209</v>
      </c>
      <c r="U32" s="83" t="n">
        <f aca="false">MAX(U33:U68)</f>
        <v>20970.127439551</v>
      </c>
    </row>
    <row r="33" customFormat="false" ht="20.25" hidden="false" customHeight="false" outlineLevel="0" collapsed="false">
      <c r="A33" s="75" t="s">
        <v>40</v>
      </c>
      <c r="B33" s="75"/>
      <c r="C33" s="76" t="s">
        <v>38</v>
      </c>
      <c r="D33" s="75" t="s">
        <v>38</v>
      </c>
      <c r="E33" s="75" t="s">
        <v>38</v>
      </c>
      <c r="F33" s="75" t="s">
        <v>38</v>
      </c>
      <c r="G33" s="75" t="s">
        <v>38</v>
      </c>
      <c r="H33" s="77" t="n">
        <f aca="false">SUM(H34:H52)</f>
        <v>39593.6</v>
      </c>
      <c r="I33" s="77" t="n">
        <f aca="false">SUM(I34:I52)</f>
        <v>36007.7</v>
      </c>
      <c r="J33" s="77" t="n">
        <f aca="false">SUM(J34:J52)</f>
        <v>24760.7</v>
      </c>
      <c r="K33" s="78" t="n">
        <f aca="false">SUM(K34:K52)</f>
        <v>1712</v>
      </c>
      <c r="L33" s="75" t="s">
        <v>38</v>
      </c>
      <c r="M33" s="75" t="s">
        <v>38</v>
      </c>
      <c r="N33" s="58" t="s">
        <v>38</v>
      </c>
      <c r="O33" s="77" t="n">
        <v>144198561.66</v>
      </c>
      <c r="P33" s="77" t="n">
        <f aca="false">SUM(P45:P50)</f>
        <v>0</v>
      </c>
      <c r="Q33" s="77" t="n">
        <f aca="false">SUM(Q45:Q50)</f>
        <v>0</v>
      </c>
      <c r="R33" s="77" t="n">
        <f aca="false">SUM(R45:R50)</f>
        <v>0</v>
      </c>
      <c r="S33" s="77" t="n">
        <f aca="false">SUM(S45:S50)</f>
        <v>41220473.45</v>
      </c>
      <c r="T33" s="64" t="n">
        <f aca="false">O33/H33</f>
        <v>3641.96642033056</v>
      </c>
      <c r="U33" s="80" t="n">
        <f aca="false">MAX(U34:U50)</f>
        <v>18072.48</v>
      </c>
    </row>
    <row r="34" customFormat="false" ht="20.25" hidden="false" customHeight="false" outlineLevel="0" collapsed="false">
      <c r="A34" s="75" t="n">
        <v>1</v>
      </c>
      <c r="B34" s="75" t="s">
        <v>62</v>
      </c>
      <c r="C34" s="76" t="n">
        <v>1970</v>
      </c>
      <c r="D34" s="75"/>
      <c r="E34" s="75" t="s">
        <v>133</v>
      </c>
      <c r="F34" s="75" t="n">
        <v>2</v>
      </c>
      <c r="G34" s="75" t="n">
        <v>3</v>
      </c>
      <c r="H34" s="77" t="n">
        <v>490</v>
      </c>
      <c r="I34" s="77" t="n">
        <v>410.2</v>
      </c>
      <c r="J34" s="77" t="n">
        <v>390.1</v>
      </c>
      <c r="K34" s="78" t="n">
        <v>16</v>
      </c>
      <c r="L34" s="75" t="s">
        <v>134</v>
      </c>
      <c r="M34" s="75" t="s">
        <v>106</v>
      </c>
      <c r="N34" s="58" t="s">
        <v>136</v>
      </c>
      <c r="O34" s="77" t="n">
        <v>7261000</v>
      </c>
      <c r="P34" s="77"/>
      <c r="Q34" s="77"/>
      <c r="R34" s="77"/>
      <c r="S34" s="77"/>
      <c r="T34" s="64" t="n">
        <v>0</v>
      </c>
      <c r="U34" s="80" t="n">
        <v>0</v>
      </c>
    </row>
    <row r="35" customFormat="false" ht="20.25" hidden="false" customHeight="false" outlineLevel="0" collapsed="false">
      <c r="A35" s="75" t="n">
        <v>2</v>
      </c>
      <c r="B35" s="75" t="s">
        <v>63</v>
      </c>
      <c r="C35" s="76" t="n">
        <v>1976</v>
      </c>
      <c r="D35" s="75"/>
      <c r="E35" s="75" t="s">
        <v>133</v>
      </c>
      <c r="F35" s="75" t="n">
        <v>5</v>
      </c>
      <c r="G35" s="75" t="n">
        <v>4</v>
      </c>
      <c r="H35" s="77" t="n">
        <v>3679</v>
      </c>
      <c r="I35" s="77" t="n">
        <v>3620.3</v>
      </c>
      <c r="J35" s="77" t="n">
        <v>3620.3</v>
      </c>
      <c r="K35" s="78" t="n">
        <v>53</v>
      </c>
      <c r="L35" s="75" t="s">
        <v>134</v>
      </c>
      <c r="M35" s="75" t="s">
        <v>106</v>
      </c>
      <c r="N35" s="58" t="s">
        <v>136</v>
      </c>
      <c r="O35" s="77" t="n">
        <v>11799000</v>
      </c>
      <c r="P35" s="77"/>
      <c r="Q35" s="77"/>
      <c r="R35" s="77"/>
      <c r="S35" s="77"/>
      <c r="T35" s="64" t="n">
        <v>3040.91</v>
      </c>
      <c r="U35" s="80" t="n">
        <v>3090.21</v>
      </c>
    </row>
    <row r="36" customFormat="false" ht="20.25" hidden="false" customHeight="false" outlineLevel="0" collapsed="false">
      <c r="A36" s="75" t="n">
        <v>3</v>
      </c>
      <c r="B36" s="75" t="s">
        <v>64</v>
      </c>
      <c r="C36" s="76" t="n">
        <v>1973</v>
      </c>
      <c r="D36" s="75"/>
      <c r="E36" s="75" t="s">
        <v>133</v>
      </c>
      <c r="F36" s="75" t="n">
        <v>2</v>
      </c>
      <c r="G36" s="75" t="n">
        <v>3</v>
      </c>
      <c r="H36" s="77" t="n">
        <v>391</v>
      </c>
      <c r="I36" s="77" t="n">
        <v>371.1</v>
      </c>
      <c r="J36" s="77" t="n">
        <v>371.1</v>
      </c>
      <c r="K36" s="78" t="n">
        <v>11</v>
      </c>
      <c r="L36" s="75" t="s">
        <v>134</v>
      </c>
      <c r="M36" s="75" t="s">
        <v>106</v>
      </c>
      <c r="N36" s="58" t="s">
        <v>136</v>
      </c>
      <c r="O36" s="77" t="n">
        <v>4265824</v>
      </c>
      <c r="P36" s="77"/>
      <c r="Q36" s="77"/>
      <c r="R36" s="77"/>
      <c r="S36" s="77"/>
      <c r="T36" s="64" t="n">
        <v>0</v>
      </c>
      <c r="U36" s="80" t="n">
        <v>0</v>
      </c>
    </row>
    <row r="37" customFormat="false" ht="20.25" hidden="false" customHeight="false" outlineLevel="0" collapsed="false">
      <c r="A37" s="75" t="n">
        <v>4</v>
      </c>
      <c r="B37" s="75" t="s">
        <v>65</v>
      </c>
      <c r="C37" s="76" t="n">
        <v>1960</v>
      </c>
      <c r="D37" s="75"/>
      <c r="E37" s="75" t="s">
        <v>133</v>
      </c>
      <c r="F37" s="75" t="n">
        <v>2</v>
      </c>
      <c r="G37" s="75" t="n">
        <v>3</v>
      </c>
      <c r="H37" s="77" t="n">
        <v>766</v>
      </c>
      <c r="I37" s="77" t="n">
        <v>710.2</v>
      </c>
      <c r="J37" s="77" t="n">
        <v>710.2</v>
      </c>
      <c r="K37" s="78" t="n">
        <v>12</v>
      </c>
      <c r="L37" s="75" t="s">
        <v>134</v>
      </c>
      <c r="M37" s="75" t="s">
        <v>106</v>
      </c>
      <c r="N37" s="75" t="s">
        <v>106</v>
      </c>
      <c r="O37" s="77" t="n">
        <v>7533263</v>
      </c>
      <c r="P37" s="77"/>
      <c r="Q37" s="77"/>
      <c r="R37" s="77"/>
      <c r="S37" s="77"/>
      <c r="T37" s="64" t="n">
        <v>9643.6</v>
      </c>
      <c r="U37" s="80" t="n">
        <v>10401.29</v>
      </c>
    </row>
    <row r="38" customFormat="false" ht="20.25" hidden="false" customHeight="false" outlineLevel="0" collapsed="false">
      <c r="A38" s="75" t="n">
        <v>5</v>
      </c>
      <c r="B38" s="75" t="s">
        <v>66</v>
      </c>
      <c r="C38" s="76" t="n">
        <v>1976</v>
      </c>
      <c r="D38" s="75"/>
      <c r="E38" s="75" t="s">
        <v>133</v>
      </c>
      <c r="F38" s="75" t="n">
        <v>2</v>
      </c>
      <c r="G38" s="75" t="n">
        <v>2</v>
      </c>
      <c r="H38" s="77" t="n">
        <v>381</v>
      </c>
      <c r="I38" s="77" t="n">
        <v>320.1</v>
      </c>
      <c r="J38" s="77" t="n">
        <v>320.1</v>
      </c>
      <c r="K38" s="78" t="n">
        <v>24</v>
      </c>
      <c r="L38" s="75" t="s">
        <v>134</v>
      </c>
      <c r="M38" s="75" t="s">
        <v>106</v>
      </c>
      <c r="N38" s="75" t="s">
        <v>106</v>
      </c>
      <c r="O38" s="77" t="n">
        <v>5899543</v>
      </c>
      <c r="P38" s="77"/>
      <c r="Q38" s="77"/>
      <c r="R38" s="77"/>
      <c r="S38" s="77"/>
      <c r="T38" s="64" t="n">
        <v>15183.73</v>
      </c>
      <c r="U38" s="80" t="n">
        <v>18072.48</v>
      </c>
    </row>
    <row r="39" customFormat="false" ht="20.25" hidden="false" customHeight="false" outlineLevel="0" collapsed="false">
      <c r="A39" s="75" t="n">
        <v>6</v>
      </c>
      <c r="B39" s="75" t="s">
        <v>67</v>
      </c>
      <c r="C39" s="76" t="n">
        <v>1977</v>
      </c>
      <c r="D39" s="75"/>
      <c r="E39" s="75" t="s">
        <v>150</v>
      </c>
      <c r="F39" s="75" t="n">
        <v>5</v>
      </c>
      <c r="G39" s="75" t="n">
        <v>14</v>
      </c>
      <c r="H39" s="77" t="n">
        <v>10646.9</v>
      </c>
      <c r="I39" s="77" t="n">
        <v>10646.9</v>
      </c>
      <c r="J39" s="77" t="n">
        <v>0</v>
      </c>
      <c r="K39" s="78" t="n">
        <v>475</v>
      </c>
      <c r="L39" s="75" t="s">
        <v>134</v>
      </c>
      <c r="M39" s="75" t="s">
        <v>106</v>
      </c>
      <c r="N39" s="84" t="s">
        <v>151</v>
      </c>
      <c r="O39" s="77" t="n">
        <v>24652467</v>
      </c>
      <c r="P39" s="77"/>
      <c r="Q39" s="77"/>
      <c r="R39" s="77"/>
      <c r="S39" s="77"/>
      <c r="T39" s="64" t="n">
        <v>2269.67</v>
      </c>
      <c r="U39" s="64" t="n">
        <v>2269.67</v>
      </c>
    </row>
    <row r="40" customFormat="false" ht="20.25" hidden="false" customHeight="false" outlineLevel="0" collapsed="false">
      <c r="A40" s="75" t="n">
        <v>7</v>
      </c>
      <c r="B40" s="75" t="s">
        <v>68</v>
      </c>
      <c r="C40" s="76" t="n">
        <v>1954</v>
      </c>
      <c r="D40" s="75"/>
      <c r="E40" s="75" t="s">
        <v>150</v>
      </c>
      <c r="F40" s="75" t="n">
        <v>2</v>
      </c>
      <c r="G40" s="75" t="n">
        <v>1</v>
      </c>
      <c r="H40" s="77" t="n">
        <v>508.9</v>
      </c>
      <c r="I40" s="77" t="n">
        <v>320</v>
      </c>
      <c r="J40" s="77" t="n">
        <v>0</v>
      </c>
      <c r="K40" s="78" t="n">
        <v>21</v>
      </c>
      <c r="L40" s="75" t="s">
        <v>134</v>
      </c>
      <c r="M40" s="75" t="s">
        <v>106</v>
      </c>
      <c r="N40" s="84" t="s">
        <v>136</v>
      </c>
      <c r="O40" s="77" t="n">
        <v>3902775</v>
      </c>
      <c r="P40" s="77"/>
      <c r="Q40" s="77"/>
      <c r="R40" s="77"/>
      <c r="S40" s="77"/>
      <c r="T40" s="64" t="n">
        <v>7520.14</v>
      </c>
      <c r="U40" s="64" t="n">
        <v>7520.14</v>
      </c>
    </row>
    <row r="41" customFormat="false" ht="37.5" hidden="false" customHeight="false" outlineLevel="0" collapsed="false">
      <c r="A41" s="75" t="n">
        <v>8</v>
      </c>
      <c r="B41" s="75" t="s">
        <v>69</v>
      </c>
      <c r="C41" s="76" t="n">
        <v>1968</v>
      </c>
      <c r="D41" s="75"/>
      <c r="E41" s="75" t="s">
        <v>150</v>
      </c>
      <c r="F41" s="75" t="n">
        <v>5</v>
      </c>
      <c r="G41" s="75" t="n">
        <v>1</v>
      </c>
      <c r="H41" s="77" t="n">
        <v>1663.1</v>
      </c>
      <c r="I41" s="77" t="n">
        <v>1209.1</v>
      </c>
      <c r="J41" s="77" t="n">
        <v>1209.1</v>
      </c>
      <c r="K41" s="78" t="n">
        <v>229</v>
      </c>
      <c r="L41" s="75" t="s">
        <v>134</v>
      </c>
      <c r="M41" s="75" t="s">
        <v>106</v>
      </c>
      <c r="N41" s="84" t="s">
        <v>152</v>
      </c>
      <c r="O41" s="77" t="n">
        <v>12645756</v>
      </c>
      <c r="P41" s="77"/>
      <c r="Q41" s="77"/>
      <c r="R41" s="77"/>
      <c r="S41" s="77"/>
      <c r="T41" s="64" t="n">
        <v>7492.03</v>
      </c>
      <c r="U41" s="64" t="n">
        <v>7492.03</v>
      </c>
    </row>
    <row r="42" customFormat="false" ht="60" hidden="false" customHeight="true" outlineLevel="0" collapsed="false">
      <c r="A42" s="75" t="n">
        <v>9</v>
      </c>
      <c r="B42" s="75" t="s">
        <v>70</v>
      </c>
      <c r="C42" s="76" t="n">
        <v>1995</v>
      </c>
      <c r="D42" s="75"/>
      <c r="E42" s="75" t="s">
        <v>153</v>
      </c>
      <c r="F42" s="75" t="n">
        <v>9</v>
      </c>
      <c r="G42" s="75" t="n">
        <v>3</v>
      </c>
      <c r="H42" s="77" t="n">
        <v>5787.2</v>
      </c>
      <c r="I42" s="77" t="n">
        <v>5720</v>
      </c>
      <c r="J42" s="77" t="n">
        <v>5720</v>
      </c>
      <c r="K42" s="78" t="n">
        <v>108</v>
      </c>
      <c r="L42" s="75" t="s">
        <v>134</v>
      </c>
      <c r="M42" s="75" t="s">
        <v>146</v>
      </c>
      <c r="N42" s="84" t="s">
        <v>154</v>
      </c>
      <c r="O42" s="77" t="n">
        <v>8251725</v>
      </c>
      <c r="P42" s="77"/>
      <c r="Q42" s="77"/>
      <c r="R42" s="77"/>
      <c r="S42" s="77"/>
      <c r="T42" s="64" t="n">
        <v>1621.09</v>
      </c>
      <c r="U42" s="64" t="n">
        <v>1621.09</v>
      </c>
    </row>
    <row r="43" customFormat="false" ht="38.25" hidden="false" customHeight="true" outlineLevel="0" collapsed="false">
      <c r="A43" s="75" t="n">
        <v>10</v>
      </c>
      <c r="B43" s="58" t="s">
        <v>71</v>
      </c>
      <c r="C43" s="76" t="n">
        <v>1981</v>
      </c>
      <c r="D43" s="75"/>
      <c r="E43" s="75" t="s">
        <v>150</v>
      </c>
      <c r="F43" s="75" t="n">
        <v>2</v>
      </c>
      <c r="G43" s="75" t="n">
        <v>2</v>
      </c>
      <c r="H43" s="77" t="n">
        <v>570.8</v>
      </c>
      <c r="I43" s="77" t="n">
        <v>331.7</v>
      </c>
      <c r="J43" s="77" t="n">
        <v>331.7</v>
      </c>
      <c r="K43" s="78" t="n">
        <v>19</v>
      </c>
      <c r="L43" s="75" t="s">
        <v>134</v>
      </c>
      <c r="M43" s="75" t="s">
        <v>106</v>
      </c>
      <c r="N43" s="75" t="s">
        <v>106</v>
      </c>
      <c r="O43" s="77" t="n">
        <v>4809605.3</v>
      </c>
      <c r="P43" s="77"/>
      <c r="Q43" s="77"/>
      <c r="R43" s="77"/>
      <c r="S43" s="77"/>
      <c r="T43" s="64" t="n">
        <v>8262.48</v>
      </c>
      <c r="U43" s="64" t="n">
        <v>8262.48</v>
      </c>
    </row>
    <row r="44" customFormat="false" ht="40.5" hidden="false" customHeight="false" outlineLevel="0" collapsed="false">
      <c r="A44" s="75" t="n">
        <v>11</v>
      </c>
      <c r="B44" s="75" t="s">
        <v>72</v>
      </c>
      <c r="C44" s="76" t="n">
        <v>1971</v>
      </c>
      <c r="D44" s="75"/>
      <c r="E44" s="75" t="s">
        <v>150</v>
      </c>
      <c r="F44" s="75" t="n">
        <v>5</v>
      </c>
      <c r="G44" s="75" t="n">
        <v>1</v>
      </c>
      <c r="H44" s="77" t="n">
        <v>3969.6</v>
      </c>
      <c r="I44" s="77" t="n">
        <v>2732.6</v>
      </c>
      <c r="J44" s="77" t="n">
        <v>2732.6</v>
      </c>
      <c r="K44" s="78" t="n">
        <v>406</v>
      </c>
      <c r="L44" s="75" t="s">
        <v>134</v>
      </c>
      <c r="M44" s="75" t="s">
        <v>106</v>
      </c>
      <c r="N44" s="58" t="s">
        <v>152</v>
      </c>
      <c r="O44" s="77" t="n">
        <v>11799000</v>
      </c>
      <c r="P44" s="77"/>
      <c r="Q44" s="77"/>
      <c r="R44" s="77"/>
      <c r="S44" s="77"/>
      <c r="T44" s="64" t="n">
        <v>2915.09</v>
      </c>
      <c r="U44" s="64" t="n">
        <v>2915.09</v>
      </c>
    </row>
    <row r="45" customFormat="false" ht="20.25" hidden="false" customHeight="false" outlineLevel="0" collapsed="false">
      <c r="A45" s="75" t="n">
        <v>12</v>
      </c>
      <c r="B45" s="58" t="s">
        <v>73</v>
      </c>
      <c r="C45" s="75" t="n">
        <v>1979</v>
      </c>
      <c r="D45" s="75"/>
      <c r="E45" s="75" t="s">
        <v>153</v>
      </c>
      <c r="F45" s="75" t="n">
        <v>5</v>
      </c>
      <c r="G45" s="75" t="s">
        <v>137</v>
      </c>
      <c r="H45" s="77" t="n">
        <v>6142.1</v>
      </c>
      <c r="I45" s="77" t="n">
        <v>6142.1</v>
      </c>
      <c r="J45" s="77" t="n">
        <v>5882.1</v>
      </c>
      <c r="K45" s="78" t="n">
        <v>177</v>
      </c>
      <c r="L45" s="75" t="s">
        <v>134</v>
      </c>
      <c r="M45" s="75" t="s">
        <v>135</v>
      </c>
      <c r="N45" s="58" t="s">
        <v>136</v>
      </c>
      <c r="O45" s="80" t="n">
        <v>13139827.76</v>
      </c>
      <c r="P45" s="80"/>
      <c r="Q45" s="80" t="n">
        <v>0</v>
      </c>
      <c r="R45" s="80" t="n">
        <v>0</v>
      </c>
      <c r="S45" s="80" t="n">
        <f aca="false">O45-Q45-R45</f>
        <v>13139827.76</v>
      </c>
      <c r="T45" s="64" t="n">
        <f aca="false">O45/H45</f>
        <v>2139.30541020172</v>
      </c>
      <c r="U45" s="80" t="n">
        <v>2666.43913319549</v>
      </c>
    </row>
    <row r="46" customFormat="false" ht="37.5" hidden="false" customHeight="false" outlineLevel="0" collapsed="false">
      <c r="A46" s="75" t="n">
        <v>13</v>
      </c>
      <c r="B46" s="58" t="s">
        <v>74</v>
      </c>
      <c r="C46" s="75" t="n">
        <v>1985</v>
      </c>
      <c r="D46" s="75"/>
      <c r="E46" s="75" t="s">
        <v>133</v>
      </c>
      <c r="F46" s="75" t="n">
        <v>2</v>
      </c>
      <c r="G46" s="75" t="n">
        <v>3</v>
      </c>
      <c r="H46" s="77" t="n">
        <v>862.2</v>
      </c>
      <c r="I46" s="77" t="n">
        <v>500.3</v>
      </c>
      <c r="J46" s="77" t="n">
        <v>500.3</v>
      </c>
      <c r="K46" s="78" t="n">
        <v>29</v>
      </c>
      <c r="L46" s="75" t="s">
        <v>134</v>
      </c>
      <c r="M46" s="75" t="s">
        <v>146</v>
      </c>
      <c r="N46" s="84" t="s">
        <v>155</v>
      </c>
      <c r="O46" s="80" t="n">
        <v>7405323.05</v>
      </c>
      <c r="P46" s="80"/>
      <c r="Q46" s="80" t="n">
        <v>0</v>
      </c>
      <c r="R46" s="80" t="n">
        <v>0</v>
      </c>
      <c r="S46" s="80" t="n">
        <f aca="false">O46-Q46-R46</f>
        <v>7405323.05</v>
      </c>
      <c r="T46" s="64" t="n">
        <f aca="false">O46/H46</f>
        <v>8588.86922987706</v>
      </c>
      <c r="U46" s="80" t="n">
        <v>5666.09603340292</v>
      </c>
    </row>
    <row r="47" customFormat="false" ht="40.5" hidden="false" customHeight="false" outlineLevel="0" collapsed="false">
      <c r="A47" s="75" t="n">
        <v>14</v>
      </c>
      <c r="B47" s="58" t="s">
        <v>75</v>
      </c>
      <c r="C47" s="75" t="n">
        <v>1984</v>
      </c>
      <c r="D47" s="75"/>
      <c r="E47" s="75" t="s">
        <v>133</v>
      </c>
      <c r="F47" s="75" t="n">
        <v>2</v>
      </c>
      <c r="G47" s="75" t="s">
        <v>143</v>
      </c>
      <c r="H47" s="77" t="n">
        <v>935.2</v>
      </c>
      <c r="I47" s="77" t="n">
        <v>852.4</v>
      </c>
      <c r="J47" s="77" t="n">
        <v>852.4</v>
      </c>
      <c r="K47" s="78" t="n">
        <v>27</v>
      </c>
      <c r="L47" s="75" t="s">
        <v>134</v>
      </c>
      <c r="M47" s="75" t="s">
        <v>135</v>
      </c>
      <c r="N47" s="58" t="s">
        <v>139</v>
      </c>
      <c r="O47" s="80" t="n">
        <v>6882091.46</v>
      </c>
      <c r="P47" s="80"/>
      <c r="Q47" s="80" t="n">
        <v>0</v>
      </c>
      <c r="R47" s="80" t="n">
        <v>0</v>
      </c>
      <c r="S47" s="80" t="n">
        <f aca="false">O47-Q47-R47</f>
        <v>6882091.46</v>
      </c>
      <c r="T47" s="64" t="n">
        <f aca="false">O47/H47</f>
        <v>7358.95151839179</v>
      </c>
      <c r="U47" s="80" t="n">
        <v>7951.80111206159</v>
      </c>
    </row>
    <row r="48" customFormat="false" ht="40.5" hidden="false" customHeight="false" outlineLevel="0" collapsed="false">
      <c r="A48" s="75" t="n">
        <v>15</v>
      </c>
      <c r="B48" s="58" t="s">
        <v>76</v>
      </c>
      <c r="C48" s="75" t="n">
        <v>1980</v>
      </c>
      <c r="D48" s="75"/>
      <c r="E48" s="75" t="s">
        <v>133</v>
      </c>
      <c r="F48" s="75" t="n">
        <v>2</v>
      </c>
      <c r="G48" s="75" t="s">
        <v>148</v>
      </c>
      <c r="H48" s="77" t="n">
        <v>692.8</v>
      </c>
      <c r="I48" s="77" t="n">
        <v>365.8</v>
      </c>
      <c r="J48" s="77" t="n">
        <v>365.8</v>
      </c>
      <c r="K48" s="78" t="n">
        <v>16</v>
      </c>
      <c r="L48" s="75" t="s">
        <v>134</v>
      </c>
      <c r="M48" s="75" t="s">
        <v>135</v>
      </c>
      <c r="N48" s="58" t="s">
        <v>139</v>
      </c>
      <c r="O48" s="80" t="n">
        <v>3570073.11</v>
      </c>
      <c r="P48" s="80" t="s">
        <v>139</v>
      </c>
      <c r="Q48" s="80" t="n">
        <v>0</v>
      </c>
      <c r="R48" s="80" t="n">
        <v>0</v>
      </c>
      <c r="S48" s="80" t="n">
        <f aca="false">O48-Q48-R48</f>
        <v>3570073.11</v>
      </c>
      <c r="T48" s="64" t="n">
        <f aca="false">O48/H48</f>
        <v>5153.10783775982</v>
      </c>
      <c r="U48" s="80" t="n">
        <v>5468.86224018476</v>
      </c>
    </row>
    <row r="49" customFormat="false" ht="20.25" hidden="false" customHeight="false" outlineLevel="0" collapsed="false">
      <c r="A49" s="75" t="n">
        <v>16</v>
      </c>
      <c r="B49" s="58" t="s">
        <v>41</v>
      </c>
      <c r="C49" s="75" t="n">
        <v>1961</v>
      </c>
      <c r="D49" s="75"/>
      <c r="E49" s="75" t="s">
        <v>133</v>
      </c>
      <c r="F49" s="75" t="n">
        <v>2</v>
      </c>
      <c r="G49" s="75" t="n">
        <v>1</v>
      </c>
      <c r="H49" s="77" t="n">
        <v>559.2</v>
      </c>
      <c r="I49" s="77" t="n">
        <v>346.1</v>
      </c>
      <c r="J49" s="77" t="n">
        <v>346.1</v>
      </c>
      <c r="K49" s="78" t="n">
        <v>19</v>
      </c>
      <c r="L49" s="75" t="s">
        <v>134</v>
      </c>
      <c r="M49" s="75" t="s">
        <v>135</v>
      </c>
      <c r="N49" s="58" t="s">
        <v>136</v>
      </c>
      <c r="O49" s="80" t="n">
        <v>2859763.63</v>
      </c>
      <c r="P49" s="80"/>
      <c r="Q49" s="80" t="n">
        <v>0</v>
      </c>
      <c r="R49" s="80" t="n">
        <v>0</v>
      </c>
      <c r="S49" s="80" t="n">
        <f aca="false">O49-Q49-R49</f>
        <v>2859763.63</v>
      </c>
      <c r="T49" s="64" t="n">
        <f aca="false">O49/H49</f>
        <v>5114.02652002861</v>
      </c>
      <c r="U49" s="80" t="n">
        <v>4950.53862660944</v>
      </c>
    </row>
    <row r="50" customFormat="false" ht="40.5" hidden="false" customHeight="false" outlineLevel="0" collapsed="false">
      <c r="A50" s="75" t="n">
        <v>17</v>
      </c>
      <c r="B50" s="58" t="s">
        <v>46</v>
      </c>
      <c r="C50" s="75" t="n">
        <v>1981</v>
      </c>
      <c r="D50" s="75"/>
      <c r="E50" s="75" t="s">
        <v>133</v>
      </c>
      <c r="F50" s="75" t="n">
        <v>2</v>
      </c>
      <c r="G50" s="75" t="n">
        <v>3</v>
      </c>
      <c r="H50" s="77" t="n">
        <v>985</v>
      </c>
      <c r="I50" s="77" t="n">
        <v>948.4</v>
      </c>
      <c r="J50" s="77" t="n">
        <v>948.4</v>
      </c>
      <c r="K50" s="78" t="n">
        <v>47</v>
      </c>
      <c r="L50" s="75" t="s">
        <v>134</v>
      </c>
      <c r="M50" s="75" t="s">
        <v>142</v>
      </c>
      <c r="N50" s="58" t="s">
        <v>42</v>
      </c>
      <c r="O50" s="80" t="n">
        <v>7363394.44</v>
      </c>
      <c r="P50" s="80"/>
      <c r="Q50" s="80" t="n">
        <v>0</v>
      </c>
      <c r="R50" s="80" t="n">
        <v>0</v>
      </c>
      <c r="S50" s="80" t="n">
        <f aca="false">O50-Q50-R50</f>
        <v>7363394.44</v>
      </c>
      <c r="T50" s="64" t="n">
        <f aca="false">O50/H50</f>
        <v>7475.52735025381</v>
      </c>
      <c r="U50" s="80" t="n">
        <v>8482.19523248731</v>
      </c>
    </row>
    <row r="51" customFormat="false" ht="20.25" hidden="false" customHeight="false" outlineLevel="0" collapsed="false">
      <c r="A51" s="75" t="n">
        <v>18</v>
      </c>
      <c r="B51" s="58" t="s">
        <v>77</v>
      </c>
      <c r="C51" s="75" t="n">
        <v>1959</v>
      </c>
      <c r="D51" s="75"/>
      <c r="E51" s="75" t="s">
        <v>156</v>
      </c>
      <c r="F51" s="75" t="n">
        <v>2</v>
      </c>
      <c r="G51" s="75" t="s">
        <v>148</v>
      </c>
      <c r="H51" s="77" t="n">
        <v>332</v>
      </c>
      <c r="I51" s="77" t="n">
        <v>228.8</v>
      </c>
      <c r="J51" s="77" t="n">
        <v>228.8</v>
      </c>
      <c r="K51" s="78" t="n">
        <v>12</v>
      </c>
      <c r="L51" s="75" t="s">
        <v>134</v>
      </c>
      <c r="M51" s="75" t="s">
        <v>135</v>
      </c>
      <c r="N51" s="58" t="s">
        <v>136</v>
      </c>
      <c r="O51" s="80" t="n">
        <v>68400</v>
      </c>
      <c r="P51" s="80"/>
      <c r="Q51" s="80" t="n">
        <v>0</v>
      </c>
      <c r="R51" s="80" t="n">
        <v>0</v>
      </c>
      <c r="S51" s="80" t="n">
        <f aca="false">O51-Q51-R51</f>
        <v>68400</v>
      </c>
      <c r="T51" s="64" t="n">
        <f aca="false">O51/H51</f>
        <v>206.024096385542</v>
      </c>
      <c r="U51" s="80" t="n">
        <v>9057.7665060241</v>
      </c>
    </row>
    <row r="52" customFormat="false" ht="20.25" hidden="false" customHeight="false" outlineLevel="0" collapsed="false">
      <c r="A52" s="75" t="n">
        <v>19</v>
      </c>
      <c r="B52" s="58" t="s">
        <v>78</v>
      </c>
      <c r="C52" s="75" t="n">
        <v>1917</v>
      </c>
      <c r="D52" s="75"/>
      <c r="E52" s="75" t="s">
        <v>133</v>
      </c>
      <c r="F52" s="75" t="n">
        <v>2</v>
      </c>
      <c r="G52" s="75" t="s">
        <v>138</v>
      </c>
      <c r="H52" s="77" t="n">
        <v>231.6</v>
      </c>
      <c r="I52" s="77" t="n">
        <v>231.6</v>
      </c>
      <c r="J52" s="77" t="n">
        <v>231.6</v>
      </c>
      <c r="K52" s="78" t="n">
        <v>11</v>
      </c>
      <c r="L52" s="75" t="s">
        <v>134</v>
      </c>
      <c r="M52" s="75" t="s">
        <v>142</v>
      </c>
      <c r="N52" s="58" t="s">
        <v>42</v>
      </c>
      <c r="O52" s="80" t="n">
        <v>142054.58</v>
      </c>
      <c r="P52" s="80"/>
      <c r="Q52" s="80" t="n">
        <v>0</v>
      </c>
      <c r="R52" s="80" t="n">
        <v>0</v>
      </c>
      <c r="S52" s="80" t="n">
        <f aca="false">O52-Q52-R52</f>
        <v>142054.58</v>
      </c>
      <c r="T52" s="64" t="n">
        <f aca="false">O52/H52</f>
        <v>613.361744386874</v>
      </c>
      <c r="U52" s="80" t="n">
        <v>20970.127439551</v>
      </c>
    </row>
    <row r="53" customFormat="false" ht="20.25" hidden="false" customHeight="false" outlineLevel="0" collapsed="false">
      <c r="A53" s="75" t="s">
        <v>50</v>
      </c>
      <c r="B53" s="75"/>
      <c r="C53" s="75" t="s">
        <v>38</v>
      </c>
      <c r="D53" s="75"/>
      <c r="E53" s="75" t="s">
        <v>38</v>
      </c>
      <c r="F53" s="75" t="s">
        <v>38</v>
      </c>
      <c r="G53" s="75" t="s">
        <v>38</v>
      </c>
      <c r="H53" s="77" t="n">
        <f aca="false">SUM(H54:H55)</f>
        <v>1252.2</v>
      </c>
      <c r="I53" s="77" t="n">
        <f aca="false">SUM(I54:I55)</f>
        <v>858.4</v>
      </c>
      <c r="J53" s="77" t="n">
        <v>858.4</v>
      </c>
      <c r="K53" s="78" t="n">
        <f aca="false">SUM(K54:K55)</f>
        <v>40</v>
      </c>
      <c r="L53" s="75" t="s">
        <v>38</v>
      </c>
      <c r="M53" s="75" t="s">
        <v>38</v>
      </c>
      <c r="N53" s="58" t="s">
        <v>38</v>
      </c>
      <c r="O53" s="77" t="n">
        <v>8250706.81</v>
      </c>
      <c r="P53" s="77" t="n">
        <f aca="false">SUM(P54:P55)</f>
        <v>0</v>
      </c>
      <c r="Q53" s="77" t="n">
        <f aca="false">SUM(Q54:Q55)</f>
        <v>0</v>
      </c>
      <c r="R53" s="77" t="n">
        <f aca="false">SUM(R54:R55)</f>
        <v>0</v>
      </c>
      <c r="S53" s="77" t="n">
        <f aca="false">SUM(S54:S55)</f>
        <v>8250706.81</v>
      </c>
      <c r="T53" s="64" t="n">
        <f aca="false">O53/H53</f>
        <v>6588.96886280147</v>
      </c>
      <c r="U53" s="80" t="n">
        <f aca="false">MAX(U54:U55)</f>
        <v>9967.85492941582</v>
      </c>
    </row>
    <row r="54" customFormat="false" ht="40.5" hidden="false" customHeight="false" outlineLevel="0" collapsed="false">
      <c r="A54" s="75" t="n">
        <v>20</v>
      </c>
      <c r="B54" s="58" t="s">
        <v>79</v>
      </c>
      <c r="C54" s="75" t="n">
        <v>1970</v>
      </c>
      <c r="D54" s="75"/>
      <c r="E54" s="75" t="s">
        <v>133</v>
      </c>
      <c r="F54" s="75" t="n">
        <v>2</v>
      </c>
      <c r="G54" s="75" t="s">
        <v>148</v>
      </c>
      <c r="H54" s="77" t="n">
        <v>380.9</v>
      </c>
      <c r="I54" s="77" t="n">
        <v>352.9</v>
      </c>
      <c r="J54" s="77" t="n">
        <v>352.96</v>
      </c>
      <c r="K54" s="78" t="n">
        <v>9</v>
      </c>
      <c r="L54" s="75" t="s">
        <v>134</v>
      </c>
      <c r="M54" s="75" t="s">
        <v>142</v>
      </c>
      <c r="N54" s="85" t="s">
        <v>42</v>
      </c>
      <c r="O54" s="80" t="n">
        <v>459622.16</v>
      </c>
      <c r="P54" s="80"/>
      <c r="Q54" s="80" t="n">
        <v>0</v>
      </c>
      <c r="R54" s="80" t="n">
        <v>0</v>
      </c>
      <c r="S54" s="80" t="n">
        <f aca="false">O54-Q54-R54</f>
        <v>459622.16</v>
      </c>
      <c r="T54" s="64" t="n">
        <f aca="false">O54/H54</f>
        <v>1206.67408768706</v>
      </c>
      <c r="U54" s="80" t="n">
        <v>1213.40215279601</v>
      </c>
    </row>
    <row r="55" customFormat="false" ht="40.5" hidden="false" customHeight="false" outlineLevel="0" collapsed="false">
      <c r="A55" s="75" t="n">
        <v>21</v>
      </c>
      <c r="B55" s="58" t="s">
        <v>51</v>
      </c>
      <c r="C55" s="75" t="n">
        <v>1984</v>
      </c>
      <c r="D55" s="75"/>
      <c r="E55" s="75" t="s">
        <v>133</v>
      </c>
      <c r="F55" s="75" t="n">
        <v>2</v>
      </c>
      <c r="G55" s="75" t="s">
        <v>143</v>
      </c>
      <c r="H55" s="77" t="n">
        <v>871.3</v>
      </c>
      <c r="I55" s="77" t="n">
        <v>505.5</v>
      </c>
      <c r="J55" s="77" t="n">
        <v>505.5</v>
      </c>
      <c r="K55" s="78" t="n">
        <v>31</v>
      </c>
      <c r="L55" s="75" t="s">
        <v>134</v>
      </c>
      <c r="M55" s="75" t="s">
        <v>142</v>
      </c>
      <c r="N55" s="58" t="s">
        <v>42</v>
      </c>
      <c r="O55" s="77" t="n">
        <v>7791084.65</v>
      </c>
      <c r="P55" s="81"/>
      <c r="Q55" s="80" t="n">
        <v>0</v>
      </c>
      <c r="R55" s="80" t="n">
        <v>0</v>
      </c>
      <c r="S55" s="80" t="n">
        <f aca="false">O55-Q55-R55</f>
        <v>7791084.65</v>
      </c>
      <c r="T55" s="64" t="n">
        <f aca="false">O55/H55</f>
        <v>8941.90824056008</v>
      </c>
      <c r="U55" s="80" t="n">
        <v>9967.85492941582</v>
      </c>
    </row>
    <row r="56" customFormat="false" ht="20.25" hidden="false" customHeight="false" outlineLevel="0" collapsed="false">
      <c r="A56" s="75" t="s">
        <v>52</v>
      </c>
      <c r="B56" s="75"/>
      <c r="C56" s="75" t="s">
        <v>38</v>
      </c>
      <c r="D56" s="75"/>
      <c r="E56" s="75" t="s">
        <v>38</v>
      </c>
      <c r="F56" s="75" t="s">
        <v>38</v>
      </c>
      <c r="G56" s="75" t="s">
        <v>38</v>
      </c>
      <c r="H56" s="77" t="n">
        <f aca="false">H57</f>
        <v>749.2</v>
      </c>
      <c r="I56" s="77" t="n">
        <f aca="false">I57</f>
        <v>749.2</v>
      </c>
      <c r="J56" s="77" t="n">
        <v>749.2</v>
      </c>
      <c r="K56" s="78" t="n">
        <f aca="false">K57</f>
        <v>28</v>
      </c>
      <c r="L56" s="75" t="s">
        <v>38</v>
      </c>
      <c r="M56" s="75" t="s">
        <v>38</v>
      </c>
      <c r="N56" s="58" t="s">
        <v>38</v>
      </c>
      <c r="O56" s="77" t="n">
        <v>3554064.32</v>
      </c>
      <c r="P56" s="77" t="n">
        <f aca="false">P57</f>
        <v>0</v>
      </c>
      <c r="Q56" s="77" t="n">
        <f aca="false">Q57</f>
        <v>0</v>
      </c>
      <c r="R56" s="77" t="n">
        <f aca="false">R57</f>
        <v>0</v>
      </c>
      <c r="S56" s="77" t="n">
        <f aca="false">S57</f>
        <v>3554064.32</v>
      </c>
      <c r="T56" s="64" t="n">
        <f aca="false">O56/H56</f>
        <v>4743.81249332621</v>
      </c>
      <c r="U56" s="80" t="n">
        <f aca="false">U57</f>
        <v>7245.22156967432</v>
      </c>
    </row>
    <row r="57" customFormat="false" ht="40.5" hidden="false" customHeight="false" outlineLevel="0" collapsed="false">
      <c r="A57" s="75" t="n">
        <v>22</v>
      </c>
      <c r="B57" s="58" t="s">
        <v>80</v>
      </c>
      <c r="C57" s="75" t="n">
        <v>1977</v>
      </c>
      <c r="D57" s="75"/>
      <c r="E57" s="75" t="s">
        <v>133</v>
      </c>
      <c r="F57" s="75" t="n">
        <v>4</v>
      </c>
      <c r="G57" s="75" t="s">
        <v>148</v>
      </c>
      <c r="H57" s="77" t="n">
        <v>749.2</v>
      </c>
      <c r="I57" s="77" t="n">
        <v>749.2</v>
      </c>
      <c r="J57" s="77" t="n">
        <v>749.2</v>
      </c>
      <c r="K57" s="78" t="n">
        <v>28</v>
      </c>
      <c r="L57" s="75" t="s">
        <v>134</v>
      </c>
      <c r="M57" s="75" t="s">
        <v>142</v>
      </c>
      <c r="N57" s="58" t="s">
        <v>42</v>
      </c>
      <c r="O57" s="80" t="n">
        <v>3554064.32</v>
      </c>
      <c r="P57" s="80"/>
      <c r="Q57" s="80" t="n">
        <v>0</v>
      </c>
      <c r="R57" s="80" t="n">
        <v>0</v>
      </c>
      <c r="S57" s="80" t="n">
        <f aca="false">O57-Q57-R57</f>
        <v>3554064.32</v>
      </c>
      <c r="T57" s="64" t="n">
        <f aca="false">O57/H57</f>
        <v>4743.81249332621</v>
      </c>
      <c r="U57" s="80" t="n">
        <v>7245.22156967432</v>
      </c>
    </row>
    <row r="58" customFormat="false" ht="20.25" hidden="false" customHeight="false" outlineLevel="0" collapsed="false">
      <c r="A58" s="75" t="s">
        <v>81</v>
      </c>
      <c r="B58" s="75"/>
      <c r="C58" s="75" t="s">
        <v>38</v>
      </c>
      <c r="D58" s="75"/>
      <c r="E58" s="75" t="s">
        <v>38</v>
      </c>
      <c r="F58" s="75" t="s">
        <v>38</v>
      </c>
      <c r="G58" s="75" t="s">
        <v>38</v>
      </c>
      <c r="H58" s="77" t="n">
        <f aca="false">H59</f>
        <v>752.1</v>
      </c>
      <c r="I58" s="77" t="n">
        <f aca="false">I59</f>
        <v>704.7</v>
      </c>
      <c r="J58" s="77" t="n">
        <v>704.7</v>
      </c>
      <c r="K58" s="78" t="n">
        <f aca="false">K59</f>
        <v>28</v>
      </c>
      <c r="L58" s="75" t="s">
        <v>38</v>
      </c>
      <c r="M58" s="75" t="s">
        <v>38</v>
      </c>
      <c r="N58" s="58" t="s">
        <v>38</v>
      </c>
      <c r="O58" s="77" t="n">
        <v>6567309.8</v>
      </c>
      <c r="P58" s="77" t="n">
        <f aca="false">P59</f>
        <v>0</v>
      </c>
      <c r="Q58" s="77" t="n">
        <f aca="false">Q59</f>
        <v>0</v>
      </c>
      <c r="R58" s="77" t="n">
        <f aca="false">R59</f>
        <v>0</v>
      </c>
      <c r="S58" s="77" t="n">
        <f aca="false">S59</f>
        <v>6567309.8</v>
      </c>
      <c r="T58" s="64" t="n">
        <f aca="false">O58/H58</f>
        <v>8731.96356867438</v>
      </c>
      <c r="U58" s="80" t="n">
        <f aca="false">U59</f>
        <v>9093.77901874751</v>
      </c>
    </row>
    <row r="59" customFormat="false" ht="40.5" hidden="false" customHeight="false" outlineLevel="0" collapsed="false">
      <c r="A59" s="75" t="n">
        <v>23</v>
      </c>
      <c r="B59" s="58" t="s">
        <v>82</v>
      </c>
      <c r="C59" s="75" t="n">
        <v>1976</v>
      </c>
      <c r="D59" s="75"/>
      <c r="E59" s="75" t="s">
        <v>133</v>
      </c>
      <c r="F59" s="75" t="n">
        <v>2</v>
      </c>
      <c r="G59" s="75" t="s">
        <v>138</v>
      </c>
      <c r="H59" s="77" t="n">
        <v>752.1</v>
      </c>
      <c r="I59" s="77" t="n">
        <v>704.7</v>
      </c>
      <c r="J59" s="77" t="n">
        <v>704.7</v>
      </c>
      <c r="K59" s="78" t="n">
        <v>28</v>
      </c>
      <c r="L59" s="75" t="s">
        <v>134</v>
      </c>
      <c r="M59" s="75" t="s">
        <v>142</v>
      </c>
      <c r="N59" s="58" t="s">
        <v>42</v>
      </c>
      <c r="O59" s="80" t="n">
        <v>6567309.8</v>
      </c>
      <c r="P59" s="80"/>
      <c r="Q59" s="80" t="n">
        <v>0</v>
      </c>
      <c r="R59" s="80" t="n">
        <v>0</v>
      </c>
      <c r="S59" s="80" t="n">
        <f aca="false">O59-Q59-R59</f>
        <v>6567309.8</v>
      </c>
      <c r="T59" s="64" t="n">
        <f aca="false">O59/H59</f>
        <v>8731.96356867438</v>
      </c>
      <c r="U59" s="80" t="n">
        <v>9093.77901874751</v>
      </c>
    </row>
    <row r="60" customFormat="false" ht="20.25" hidden="false" customHeight="false" outlineLevel="0" collapsed="false">
      <c r="A60" s="75" t="s">
        <v>54</v>
      </c>
      <c r="B60" s="75"/>
      <c r="C60" s="75" t="s">
        <v>38</v>
      </c>
      <c r="D60" s="75"/>
      <c r="E60" s="75" t="s">
        <v>38</v>
      </c>
      <c r="F60" s="75" t="s">
        <v>38</v>
      </c>
      <c r="G60" s="75" t="s">
        <v>38</v>
      </c>
      <c r="H60" s="77" t="n">
        <f aca="false">SUM(H61:H64)</f>
        <v>3525.8</v>
      </c>
      <c r="I60" s="77" t="n">
        <f aca="false">SUM(I61:I64)</f>
        <v>3006.4</v>
      </c>
      <c r="J60" s="77" t="n">
        <f aca="false">SUM(J61:J64)</f>
        <v>3006.4</v>
      </c>
      <c r="K60" s="78" t="n">
        <f aca="false">SUM(K62:K64)</f>
        <v>92</v>
      </c>
      <c r="L60" s="75" t="s">
        <v>38</v>
      </c>
      <c r="M60" s="75" t="s">
        <v>38</v>
      </c>
      <c r="N60" s="58" t="s">
        <v>38</v>
      </c>
      <c r="O60" s="77" t="n">
        <v>28841590.81</v>
      </c>
      <c r="P60" s="77" t="n">
        <f aca="false">SUM(P61:P64)</f>
        <v>0</v>
      </c>
      <c r="Q60" s="77" t="n">
        <f aca="false">SUM(Q61:Q64)</f>
        <v>0</v>
      </c>
      <c r="R60" s="77" t="n">
        <f aca="false">SUM(R61:R64)</f>
        <v>0</v>
      </c>
      <c r="S60" s="77" t="n">
        <f aca="false">SUM(S61:S64)</f>
        <v>14610414.43</v>
      </c>
      <c r="T60" s="77" t="n">
        <f aca="false">SUM(T61:T64)</f>
        <v>33526.0821494694</v>
      </c>
      <c r="U60" s="80" t="n">
        <f aca="false">MAX(U63:U64)</f>
        <v>10581.6382032272</v>
      </c>
    </row>
    <row r="61" customFormat="false" ht="40.5" hidden="false" customHeight="false" outlineLevel="0" collapsed="false">
      <c r="A61" s="75" t="n">
        <v>24</v>
      </c>
      <c r="B61" s="58" t="s">
        <v>83</v>
      </c>
      <c r="C61" s="75" t="n">
        <v>1971</v>
      </c>
      <c r="D61" s="75"/>
      <c r="E61" s="75" t="s">
        <v>133</v>
      </c>
      <c r="F61" s="75" t="n">
        <v>2</v>
      </c>
      <c r="G61" s="75" t="n">
        <v>2</v>
      </c>
      <c r="H61" s="77" t="n">
        <v>726.2</v>
      </c>
      <c r="I61" s="77" t="n">
        <v>467.3</v>
      </c>
      <c r="J61" s="77" t="n">
        <v>467.3</v>
      </c>
      <c r="K61" s="78" t="n">
        <v>32</v>
      </c>
      <c r="L61" s="75" t="s">
        <v>134</v>
      </c>
      <c r="M61" s="75" t="s">
        <v>142</v>
      </c>
      <c r="N61" s="58" t="s">
        <v>38</v>
      </c>
      <c r="O61" s="77" t="n">
        <v>5452820.72</v>
      </c>
      <c r="P61" s="77"/>
      <c r="Q61" s="77"/>
      <c r="R61" s="77"/>
      <c r="S61" s="77"/>
      <c r="T61" s="64" t="n">
        <v>7508.7</v>
      </c>
      <c r="U61" s="80" t="n">
        <v>7508.7</v>
      </c>
    </row>
    <row r="62" customFormat="false" ht="40.5" hidden="false" customHeight="false" outlineLevel="0" collapsed="false">
      <c r="A62" s="75" t="n">
        <v>25</v>
      </c>
      <c r="B62" s="58" t="s">
        <v>84</v>
      </c>
      <c r="C62" s="75" t="n">
        <v>1980</v>
      </c>
      <c r="D62" s="75"/>
      <c r="E62" s="75" t="s">
        <v>133</v>
      </c>
      <c r="F62" s="75" t="n">
        <v>2</v>
      </c>
      <c r="G62" s="75" t="n">
        <v>3</v>
      </c>
      <c r="H62" s="77" t="n">
        <v>935</v>
      </c>
      <c r="I62" s="77" t="n">
        <v>849.3</v>
      </c>
      <c r="J62" s="77" t="n">
        <v>849.3</v>
      </c>
      <c r="K62" s="78" t="n">
        <v>26</v>
      </c>
      <c r="L62" s="75" t="s">
        <v>134</v>
      </c>
      <c r="M62" s="75" t="s">
        <v>142</v>
      </c>
      <c r="N62" s="58" t="s">
        <v>42</v>
      </c>
      <c r="O62" s="77" t="n">
        <v>8778355.66</v>
      </c>
      <c r="P62" s="77"/>
      <c r="Q62" s="77"/>
      <c r="R62" s="77"/>
      <c r="S62" s="77"/>
      <c r="T62" s="64" t="n">
        <v>10335.99</v>
      </c>
      <c r="U62" s="80" t="n">
        <v>10335.99</v>
      </c>
    </row>
    <row r="63" customFormat="false" ht="40.5" hidden="false" customHeight="false" outlineLevel="0" collapsed="false">
      <c r="A63" s="75" t="n">
        <v>26</v>
      </c>
      <c r="B63" s="58" t="s">
        <v>85</v>
      </c>
      <c r="C63" s="75" t="n">
        <v>1982</v>
      </c>
      <c r="D63" s="75"/>
      <c r="E63" s="75" t="s">
        <v>133</v>
      </c>
      <c r="F63" s="75" t="n">
        <v>2</v>
      </c>
      <c r="G63" s="75" t="s">
        <v>143</v>
      </c>
      <c r="H63" s="77" t="n">
        <v>917.2</v>
      </c>
      <c r="I63" s="77" t="n">
        <v>833.2</v>
      </c>
      <c r="J63" s="77" t="n">
        <v>833.2</v>
      </c>
      <c r="K63" s="78" t="n">
        <v>35</v>
      </c>
      <c r="L63" s="75" t="s">
        <v>134</v>
      </c>
      <c r="M63" s="75" t="s">
        <v>142</v>
      </c>
      <c r="N63" s="58" t="s">
        <v>42</v>
      </c>
      <c r="O63" s="80" t="n">
        <v>7475377.18</v>
      </c>
      <c r="P63" s="80"/>
      <c r="Q63" s="80" t="n">
        <v>0</v>
      </c>
      <c r="R63" s="80" t="n">
        <v>0</v>
      </c>
      <c r="S63" s="80" t="n">
        <f aca="false">O63-Q63-R63</f>
        <v>7475377.18</v>
      </c>
      <c r="T63" s="64" t="n">
        <f aca="false">O63/H63</f>
        <v>8150.21498037505</v>
      </c>
      <c r="U63" s="80" t="n">
        <v>10581.6382032272</v>
      </c>
    </row>
    <row r="64" customFormat="false" ht="40.5" hidden="false" customHeight="false" outlineLevel="0" collapsed="false">
      <c r="A64" s="75" t="n">
        <v>27</v>
      </c>
      <c r="B64" s="58" t="s">
        <v>55</v>
      </c>
      <c r="C64" s="75" t="n">
        <v>1981</v>
      </c>
      <c r="D64" s="75"/>
      <c r="E64" s="75" t="s">
        <v>133</v>
      </c>
      <c r="F64" s="75" t="n">
        <v>2</v>
      </c>
      <c r="G64" s="75" t="s">
        <v>143</v>
      </c>
      <c r="H64" s="77" t="n">
        <v>947.4</v>
      </c>
      <c r="I64" s="77" t="n">
        <v>856.6</v>
      </c>
      <c r="J64" s="77" t="n">
        <v>856.6</v>
      </c>
      <c r="K64" s="78" t="n">
        <v>31</v>
      </c>
      <c r="L64" s="75" t="s">
        <v>134</v>
      </c>
      <c r="M64" s="75" t="s">
        <v>142</v>
      </c>
      <c r="N64" s="58" t="s">
        <v>42</v>
      </c>
      <c r="O64" s="77" t="n">
        <v>7135037.25</v>
      </c>
      <c r="P64" s="81"/>
      <c r="Q64" s="80" t="n">
        <v>0</v>
      </c>
      <c r="R64" s="80" t="n">
        <v>0</v>
      </c>
      <c r="S64" s="80" t="n">
        <f aca="false">O64-Q64-R64</f>
        <v>7135037.25</v>
      </c>
      <c r="T64" s="64" t="n">
        <f aca="false">O64/H64</f>
        <v>7531.17716909436</v>
      </c>
      <c r="U64" s="80" t="n">
        <v>7893.77677855183</v>
      </c>
    </row>
    <row r="65" customFormat="false" ht="20.25" hidden="false" customHeight="false" outlineLevel="0" collapsed="false">
      <c r="A65" s="75" t="s">
        <v>86</v>
      </c>
      <c r="B65" s="75"/>
      <c r="C65" s="75" t="s">
        <v>38</v>
      </c>
      <c r="D65" s="75"/>
      <c r="E65" s="75" t="s">
        <v>38</v>
      </c>
      <c r="F65" s="75" t="s">
        <v>38</v>
      </c>
      <c r="G65" s="75" t="s">
        <v>38</v>
      </c>
      <c r="H65" s="77" t="n">
        <f aca="false">SUM(H66:H66)</f>
        <v>1070.8</v>
      </c>
      <c r="I65" s="77" t="n">
        <f aca="false">SUM(I66:I66)</f>
        <v>1070.8</v>
      </c>
      <c r="J65" s="77" t="n">
        <v>1070.8</v>
      </c>
      <c r="K65" s="78" t="n">
        <f aca="false">SUM(K66:K66)</f>
        <v>57</v>
      </c>
      <c r="L65" s="75" t="s">
        <v>38</v>
      </c>
      <c r="M65" s="75" t="s">
        <v>38</v>
      </c>
      <c r="N65" s="58" t="s">
        <v>38</v>
      </c>
      <c r="O65" s="77" t="n">
        <v>60656.99</v>
      </c>
      <c r="P65" s="77" t="n">
        <f aca="false">SUM(P66:P66)</f>
        <v>0</v>
      </c>
      <c r="Q65" s="77" t="n">
        <f aca="false">SUM(Q66:Q66)</f>
        <v>0</v>
      </c>
      <c r="R65" s="77" t="n">
        <f aca="false">SUM(R66:R66)</f>
        <v>0</v>
      </c>
      <c r="S65" s="77" t="n">
        <f aca="false">SUM(S66:S66)</f>
        <v>60656.99</v>
      </c>
      <c r="T65" s="64" t="n">
        <f aca="false">O65/H65</f>
        <v>56.6464232349645</v>
      </c>
      <c r="U65" s="80" t="n">
        <f aca="false">MAX(U66:U66)</f>
        <v>0</v>
      </c>
    </row>
    <row r="66" customFormat="false" ht="32.25" hidden="false" customHeight="true" outlineLevel="0" collapsed="false">
      <c r="A66" s="75" t="n">
        <v>14</v>
      </c>
      <c r="B66" s="58" t="s">
        <v>87</v>
      </c>
      <c r="C66" s="75" t="n">
        <v>1979</v>
      </c>
      <c r="D66" s="75"/>
      <c r="E66" s="75" t="s">
        <v>133</v>
      </c>
      <c r="F66" s="75" t="n">
        <v>2</v>
      </c>
      <c r="G66" s="75" t="s">
        <v>143</v>
      </c>
      <c r="H66" s="77" t="n">
        <v>1070.8</v>
      </c>
      <c r="I66" s="77" t="n">
        <v>1070.8</v>
      </c>
      <c r="J66" s="77" t="n">
        <v>1070.8</v>
      </c>
      <c r="K66" s="78" t="n">
        <v>57</v>
      </c>
      <c r="L66" s="75" t="s">
        <v>134</v>
      </c>
      <c r="M66" s="75" t="s">
        <v>146</v>
      </c>
      <c r="N66" s="58" t="s">
        <v>157</v>
      </c>
      <c r="O66" s="77" t="n">
        <v>60656.99</v>
      </c>
      <c r="P66" s="81"/>
      <c r="Q66" s="80" t="n">
        <v>0</v>
      </c>
      <c r="R66" s="80" t="n">
        <v>0</v>
      </c>
      <c r="S66" s="80" t="n">
        <f aca="false">O66-Q66-R66</f>
        <v>60656.99</v>
      </c>
      <c r="T66" s="64" t="n">
        <f aca="false">O66/H66</f>
        <v>56.6464232349645</v>
      </c>
      <c r="U66" s="80" t="n">
        <v>0</v>
      </c>
    </row>
    <row r="67" customFormat="false" ht="20.25" hidden="false" customHeight="false" outlineLevel="0" collapsed="false">
      <c r="A67" s="75" t="s">
        <v>158</v>
      </c>
      <c r="B67" s="75"/>
      <c r="C67" s="75" t="s">
        <v>38</v>
      </c>
      <c r="D67" s="75"/>
      <c r="E67" s="75" t="s">
        <v>38</v>
      </c>
      <c r="F67" s="75" t="s">
        <v>38</v>
      </c>
      <c r="G67" s="75" t="s">
        <v>38</v>
      </c>
      <c r="H67" s="77" t="n">
        <f aca="false">H68</f>
        <v>4789.7</v>
      </c>
      <c r="I67" s="77" t="n">
        <f aca="false">I68</f>
        <v>3464.6</v>
      </c>
      <c r="J67" s="77" t="n">
        <v>3464.6</v>
      </c>
      <c r="K67" s="78" t="n">
        <f aca="false">K68</f>
        <v>163</v>
      </c>
      <c r="L67" s="75" t="s">
        <v>38</v>
      </c>
      <c r="M67" s="75" t="s">
        <v>38</v>
      </c>
      <c r="N67" s="58" t="s">
        <v>38</v>
      </c>
      <c r="O67" s="77" t="n">
        <v>10681765.98</v>
      </c>
      <c r="P67" s="77" t="n">
        <f aca="false">P68</f>
        <v>0</v>
      </c>
      <c r="Q67" s="77" t="n">
        <f aca="false">Q68</f>
        <v>0</v>
      </c>
      <c r="R67" s="77" t="n">
        <f aca="false">R68</f>
        <v>0</v>
      </c>
      <c r="S67" s="77" t="n">
        <f aca="false">S68</f>
        <v>10681765.98</v>
      </c>
      <c r="T67" s="64" t="n">
        <f aca="false">O67/H67</f>
        <v>2230.1534501117</v>
      </c>
      <c r="U67" s="80" t="n">
        <f aca="false">U68</f>
        <v>1691.93213437167</v>
      </c>
    </row>
    <row r="68" s="38" customFormat="true" ht="40.5" hidden="false" customHeight="false" outlineLevel="0" collapsed="false">
      <c r="A68" s="75" t="n">
        <v>28</v>
      </c>
      <c r="B68" s="58" t="s">
        <v>88</v>
      </c>
      <c r="C68" s="75" t="n">
        <v>1993</v>
      </c>
      <c r="D68" s="75"/>
      <c r="E68" s="75" t="s">
        <v>133</v>
      </c>
      <c r="F68" s="75" t="n">
        <v>5</v>
      </c>
      <c r="G68" s="75" t="s">
        <v>159</v>
      </c>
      <c r="H68" s="77" t="n">
        <v>4789.7</v>
      </c>
      <c r="I68" s="77" t="n">
        <v>3464.6</v>
      </c>
      <c r="J68" s="77" t="n">
        <v>3464.6</v>
      </c>
      <c r="K68" s="78" t="n">
        <v>163</v>
      </c>
      <c r="L68" s="75" t="s">
        <v>134</v>
      </c>
      <c r="M68" s="75" t="s">
        <v>142</v>
      </c>
      <c r="N68" s="58" t="s">
        <v>42</v>
      </c>
      <c r="O68" s="80" t="n">
        <v>10681765.98</v>
      </c>
      <c r="P68" s="80"/>
      <c r="Q68" s="80" t="n">
        <v>0</v>
      </c>
      <c r="R68" s="80" t="n">
        <v>0</v>
      </c>
      <c r="S68" s="80" t="n">
        <f aca="false">O68-Q68-R68</f>
        <v>10681765.98</v>
      </c>
      <c r="T68" s="64" t="n">
        <f aca="false">O68/H68</f>
        <v>2230.1534501117</v>
      </c>
      <c r="U68" s="80" t="n">
        <v>1691.93213437167</v>
      </c>
    </row>
    <row r="69" customFormat="false" ht="20.25" hidden="false" customHeight="false" outlineLevel="0" collapsed="false">
      <c r="A69" s="72" t="s">
        <v>89</v>
      </c>
      <c r="B69" s="70"/>
      <c r="C69" s="72" t="s">
        <v>38</v>
      </c>
      <c r="D69" s="72"/>
      <c r="E69" s="72" t="s">
        <v>38</v>
      </c>
      <c r="F69" s="72" t="s">
        <v>38</v>
      </c>
      <c r="G69" s="72" t="s">
        <v>38</v>
      </c>
      <c r="H69" s="81" t="n">
        <f aca="false">H70+H80+H82+H84+H87+H90</f>
        <v>12368.7</v>
      </c>
      <c r="I69" s="81" t="n">
        <f aca="false">I70+I80+I82+I84+I87+I90</f>
        <v>11151.7</v>
      </c>
      <c r="J69" s="81" t="n">
        <v>11151.7</v>
      </c>
      <c r="K69" s="82" t="n">
        <f aca="false">K70+K80+K82+K84+K87+K90</f>
        <v>720</v>
      </c>
      <c r="L69" s="72" t="s">
        <v>38</v>
      </c>
      <c r="M69" s="72" t="s">
        <v>38</v>
      </c>
      <c r="N69" s="70" t="s">
        <v>38</v>
      </c>
      <c r="O69" s="81" t="n">
        <v>114082913.4</v>
      </c>
      <c r="P69" s="81" t="n">
        <f aca="false">P70+P80+P82+P84+P87+P90</f>
        <v>0</v>
      </c>
      <c r="Q69" s="81" t="n">
        <f aca="false">Q70+Q80+Q82+Q84+Q87+Q90</f>
        <v>0</v>
      </c>
      <c r="R69" s="81" t="n">
        <f aca="false">R70+R80+R82+R84+R87+R90</f>
        <v>0</v>
      </c>
      <c r="S69" s="81" t="n">
        <f aca="false">S70+S80+S82+S84+S87+S90</f>
        <v>52187204.42</v>
      </c>
      <c r="T69" s="73" t="n">
        <f aca="false">O69/H69</f>
        <v>9223.51689344879</v>
      </c>
      <c r="U69" s="83" t="n">
        <f aca="false">MAX(U70:U91)</f>
        <v>18107.07</v>
      </c>
    </row>
    <row r="70" customFormat="false" ht="20.25" hidden="false" customHeight="false" outlineLevel="0" collapsed="false">
      <c r="A70" s="75" t="s">
        <v>40</v>
      </c>
      <c r="B70" s="75"/>
      <c r="C70" s="75" t="s">
        <v>38</v>
      </c>
      <c r="D70" s="75"/>
      <c r="E70" s="75" t="s">
        <v>38</v>
      </c>
      <c r="F70" s="75" t="s">
        <v>38</v>
      </c>
      <c r="G70" s="75" t="s">
        <v>38</v>
      </c>
      <c r="H70" s="77" t="n">
        <f aca="false">H73+H74+H75</f>
        <v>7773.5</v>
      </c>
      <c r="I70" s="77" t="n">
        <f aca="false">I73+I74+I75</f>
        <v>7079.8</v>
      </c>
      <c r="J70" s="77" t="n">
        <v>7079.8</v>
      </c>
      <c r="K70" s="78" t="n">
        <f aca="false">K73+K74+K75</f>
        <v>549</v>
      </c>
      <c r="L70" s="75" t="s">
        <v>38</v>
      </c>
      <c r="M70" s="75" t="s">
        <v>38</v>
      </c>
      <c r="N70" s="58" t="s">
        <v>38</v>
      </c>
      <c r="O70" s="81" t="n">
        <v>74254276.64</v>
      </c>
      <c r="P70" s="77" t="n">
        <f aca="false">P73+P74+P75</f>
        <v>0</v>
      </c>
      <c r="Q70" s="77" t="n">
        <f aca="false">Q73+Q74+Q75</f>
        <v>0</v>
      </c>
      <c r="R70" s="77" t="n">
        <f aca="false">R73+R74+R75</f>
        <v>0</v>
      </c>
      <c r="S70" s="77" t="n">
        <f aca="false">S73+S74+S75</f>
        <v>25299542.6</v>
      </c>
      <c r="T70" s="64" t="n">
        <f aca="false">O70/H70</f>
        <v>9552.23215282691</v>
      </c>
      <c r="U70" s="80" t="n">
        <f aca="false">MAX(U73:U75)</f>
        <v>9175.83045288255</v>
      </c>
    </row>
    <row r="71" customFormat="false" ht="20.25" hidden="false" customHeight="false" outlineLevel="0" collapsed="false">
      <c r="A71" s="75" t="n">
        <v>1</v>
      </c>
      <c r="B71" s="58" t="s">
        <v>90</v>
      </c>
      <c r="C71" s="75" t="n">
        <v>1917</v>
      </c>
      <c r="D71" s="75"/>
      <c r="E71" s="75" t="s">
        <v>133</v>
      </c>
      <c r="F71" s="75" t="n">
        <v>2</v>
      </c>
      <c r="G71" s="75" t="s">
        <v>138</v>
      </c>
      <c r="H71" s="77" t="n">
        <v>722.2</v>
      </c>
      <c r="I71" s="77" t="n">
        <v>514</v>
      </c>
      <c r="J71" s="77" t="n">
        <v>514</v>
      </c>
      <c r="K71" s="78" t="n">
        <v>21</v>
      </c>
      <c r="L71" s="75" t="s">
        <v>134</v>
      </c>
      <c r="M71" s="75" t="s">
        <v>142</v>
      </c>
      <c r="N71" s="58" t="s">
        <v>42</v>
      </c>
      <c r="O71" s="80" t="n">
        <v>2825502.95</v>
      </c>
      <c r="P71" s="80"/>
      <c r="Q71" s="80" t="n">
        <v>0</v>
      </c>
      <c r="R71" s="80" t="n">
        <v>0</v>
      </c>
      <c r="S71" s="80" t="n">
        <f aca="false">O71-Q71-R71</f>
        <v>2825502.95</v>
      </c>
      <c r="T71" s="64" t="n">
        <f aca="false">O71/H71</f>
        <v>3912.3552340072</v>
      </c>
      <c r="U71" s="80" t="n">
        <v>6756.96466352811</v>
      </c>
    </row>
    <row r="72" customFormat="false" ht="40.5" hidden="false" customHeight="false" outlineLevel="0" collapsed="false">
      <c r="A72" s="75" t="n">
        <v>2</v>
      </c>
      <c r="B72" s="58" t="s">
        <v>91</v>
      </c>
      <c r="C72" s="75" t="n">
        <v>1927</v>
      </c>
      <c r="D72" s="75"/>
      <c r="E72" s="75" t="s">
        <v>133</v>
      </c>
      <c r="F72" s="75" t="n">
        <v>2</v>
      </c>
      <c r="G72" s="75" t="s">
        <v>138</v>
      </c>
      <c r="H72" s="77" t="n">
        <v>462</v>
      </c>
      <c r="I72" s="77" t="n">
        <v>344</v>
      </c>
      <c r="J72" s="77" t="n">
        <v>344</v>
      </c>
      <c r="K72" s="78" t="n">
        <v>25</v>
      </c>
      <c r="L72" s="75" t="s">
        <v>134</v>
      </c>
      <c r="M72" s="75" t="s">
        <v>135</v>
      </c>
      <c r="N72" s="58" t="s">
        <v>160</v>
      </c>
      <c r="O72" s="80" t="n">
        <v>2098328.09</v>
      </c>
      <c r="P72" s="80"/>
      <c r="Q72" s="80" t="n">
        <v>0</v>
      </c>
      <c r="R72" s="80" t="n">
        <v>0</v>
      </c>
      <c r="S72" s="80" t="n">
        <f aca="false">O72-Q72-R72</f>
        <v>2098328.09</v>
      </c>
      <c r="T72" s="64" t="n">
        <f aca="false">O72/H72</f>
        <v>4541.83569264069</v>
      </c>
      <c r="U72" s="80" t="n">
        <v>9582.62916017316</v>
      </c>
    </row>
    <row r="73" customFormat="false" ht="20.25" hidden="false" customHeight="false" outlineLevel="0" collapsed="false">
      <c r="A73" s="75" t="n">
        <v>3</v>
      </c>
      <c r="B73" s="58" t="s">
        <v>92</v>
      </c>
      <c r="C73" s="75" t="n">
        <v>1967</v>
      </c>
      <c r="D73" s="75"/>
      <c r="E73" s="75" t="s">
        <v>133</v>
      </c>
      <c r="F73" s="75" t="n">
        <v>2</v>
      </c>
      <c r="G73" s="75" t="s">
        <v>138</v>
      </c>
      <c r="H73" s="77" t="n">
        <v>792.7</v>
      </c>
      <c r="I73" s="77" t="n">
        <v>743.6</v>
      </c>
      <c r="J73" s="77" t="n">
        <v>743.6</v>
      </c>
      <c r="K73" s="78" t="n">
        <v>24</v>
      </c>
      <c r="L73" s="75" t="s">
        <v>134</v>
      </c>
      <c r="M73" s="75" t="s">
        <v>135</v>
      </c>
      <c r="N73" s="58" t="s">
        <v>139</v>
      </c>
      <c r="O73" s="80" t="n">
        <v>5119179.74</v>
      </c>
      <c r="P73" s="80"/>
      <c r="Q73" s="80" t="n">
        <v>0</v>
      </c>
      <c r="R73" s="80" t="n">
        <v>0</v>
      </c>
      <c r="S73" s="80" t="n">
        <f aca="false">O73-Q73-R73</f>
        <v>5119179.74</v>
      </c>
      <c r="T73" s="64" t="n">
        <f aca="false">O73/H73</f>
        <v>6457.90304024221</v>
      </c>
      <c r="U73" s="80" t="n">
        <v>9175.83045288255</v>
      </c>
    </row>
    <row r="74" customFormat="false" ht="20.25" hidden="false" customHeight="false" outlineLevel="0" collapsed="false">
      <c r="A74" s="75" t="n">
        <v>4</v>
      </c>
      <c r="B74" s="58" t="s">
        <v>93</v>
      </c>
      <c r="C74" s="75" t="n">
        <v>1973</v>
      </c>
      <c r="D74" s="75"/>
      <c r="E74" s="75" t="s">
        <v>133</v>
      </c>
      <c r="F74" s="75" t="n">
        <v>5</v>
      </c>
      <c r="G74" s="75" t="s">
        <v>137</v>
      </c>
      <c r="H74" s="77" t="n">
        <v>6107.5</v>
      </c>
      <c r="I74" s="77" t="n">
        <v>5771.5</v>
      </c>
      <c r="J74" s="77" t="n">
        <v>5771.5</v>
      </c>
      <c r="K74" s="78" t="n">
        <v>492</v>
      </c>
      <c r="L74" s="75" t="s">
        <v>134</v>
      </c>
      <c r="M74" s="75" t="s">
        <v>135</v>
      </c>
      <c r="N74" s="58" t="s">
        <v>161</v>
      </c>
      <c r="O74" s="80" t="n">
        <v>13983298.18</v>
      </c>
      <c r="P74" s="80"/>
      <c r="Q74" s="80" t="n">
        <v>0</v>
      </c>
      <c r="R74" s="80" t="n">
        <v>0</v>
      </c>
      <c r="S74" s="80" t="n">
        <f aca="false">O74-Q74-R74</f>
        <v>13983298.18</v>
      </c>
      <c r="T74" s="64" t="n">
        <f aca="false">O74/H74</f>
        <v>2289.52896930004</v>
      </c>
      <c r="U74" s="80" t="n">
        <v>2648.43945968072</v>
      </c>
    </row>
    <row r="75" customFormat="false" ht="40.5" hidden="false" customHeight="false" outlineLevel="0" collapsed="false">
      <c r="A75" s="75" t="n">
        <v>5</v>
      </c>
      <c r="B75" s="58" t="s">
        <v>94</v>
      </c>
      <c r="C75" s="75" t="n">
        <v>1970</v>
      </c>
      <c r="D75" s="75"/>
      <c r="E75" s="75" t="s">
        <v>133</v>
      </c>
      <c r="F75" s="75" t="n">
        <v>2</v>
      </c>
      <c r="G75" s="75" t="n">
        <v>3</v>
      </c>
      <c r="H75" s="77" t="n">
        <v>873.3</v>
      </c>
      <c r="I75" s="77" t="n">
        <v>564.7</v>
      </c>
      <c r="J75" s="77" t="n">
        <v>564.7</v>
      </c>
      <c r="K75" s="78" t="n">
        <v>33</v>
      </c>
      <c r="L75" s="75" t="s">
        <v>134</v>
      </c>
      <c r="M75" s="75" t="s">
        <v>146</v>
      </c>
      <c r="N75" s="58" t="s">
        <v>162</v>
      </c>
      <c r="O75" s="80" t="n">
        <v>6197064.68</v>
      </c>
      <c r="P75" s="80"/>
      <c r="Q75" s="80" t="n">
        <v>0</v>
      </c>
      <c r="R75" s="80" t="n">
        <v>0</v>
      </c>
      <c r="S75" s="80" t="n">
        <f aca="false">O75-Q75-R75</f>
        <v>6197064.68</v>
      </c>
      <c r="T75" s="64" t="n">
        <f aca="false">O75/H75</f>
        <v>7096.14643306997</v>
      </c>
      <c r="U75" s="80" t="n">
        <v>5560.51317073171</v>
      </c>
    </row>
    <row r="76" customFormat="false" ht="20.25" hidden="false" customHeight="false" outlineLevel="0" collapsed="false">
      <c r="A76" s="75" t="n">
        <v>6</v>
      </c>
      <c r="B76" s="58" t="s">
        <v>95</v>
      </c>
      <c r="C76" s="75" t="n">
        <v>1961</v>
      </c>
      <c r="D76" s="75"/>
      <c r="E76" s="75" t="s">
        <v>163</v>
      </c>
      <c r="F76" s="75" t="n">
        <v>2</v>
      </c>
      <c r="G76" s="75" t="n">
        <v>3</v>
      </c>
      <c r="H76" s="77"/>
      <c r="I76" s="77"/>
      <c r="J76" s="77"/>
      <c r="K76" s="78"/>
      <c r="L76" s="75"/>
      <c r="M76" s="75"/>
      <c r="N76" s="58"/>
      <c r="O76" s="80" t="n">
        <v>4795320</v>
      </c>
      <c r="P76" s="80"/>
      <c r="Q76" s="80"/>
      <c r="R76" s="80"/>
      <c r="S76" s="80"/>
      <c r="T76" s="64"/>
      <c r="U76" s="80"/>
    </row>
    <row r="77" customFormat="false" ht="15" hidden="false" customHeight="true" outlineLevel="0" collapsed="false">
      <c r="A77" s="75" t="n">
        <v>7</v>
      </c>
      <c r="B77" s="75" t="s">
        <v>96</v>
      </c>
      <c r="C77" s="76" t="n">
        <v>1961</v>
      </c>
      <c r="D77" s="75"/>
      <c r="E77" s="75" t="s">
        <v>150</v>
      </c>
      <c r="F77" s="75" t="n">
        <v>3</v>
      </c>
      <c r="G77" s="75" t="n">
        <v>3</v>
      </c>
      <c r="H77" s="77" t="n">
        <v>1540.1</v>
      </c>
      <c r="I77" s="77" t="n">
        <v>1115.1</v>
      </c>
      <c r="J77" s="77" t="n">
        <v>1115.1</v>
      </c>
      <c r="K77" s="78" t="n">
        <v>52</v>
      </c>
      <c r="L77" s="75" t="s">
        <v>134</v>
      </c>
      <c r="M77" s="75" t="s">
        <v>106</v>
      </c>
      <c r="N77" s="58" t="s">
        <v>136</v>
      </c>
      <c r="O77" s="77" t="n">
        <v>8445180.64</v>
      </c>
      <c r="P77" s="77"/>
      <c r="Q77" s="77"/>
      <c r="R77" s="77"/>
      <c r="S77" s="77"/>
      <c r="T77" s="64" t="n">
        <v>6817.1</v>
      </c>
      <c r="U77" s="64" t="n">
        <v>6817.1</v>
      </c>
    </row>
    <row r="78" customFormat="false" ht="35.8" hidden="false" customHeight="false" outlineLevel="0" collapsed="false">
      <c r="A78" s="75" t="n">
        <v>8</v>
      </c>
      <c r="B78" s="58" t="s">
        <v>164</v>
      </c>
      <c r="C78" s="75" t="n">
        <v>1974</v>
      </c>
      <c r="D78" s="75"/>
      <c r="E78" s="75" t="s">
        <v>163</v>
      </c>
      <c r="F78" s="75" t="n">
        <v>4</v>
      </c>
      <c r="G78" s="75" t="n">
        <v>4</v>
      </c>
      <c r="H78" s="77" t="n">
        <v>3358</v>
      </c>
      <c r="I78" s="77" t="n">
        <v>3082.2</v>
      </c>
      <c r="J78" s="77" t="n">
        <v>3082.2</v>
      </c>
      <c r="K78" s="78"/>
      <c r="L78" s="75"/>
      <c r="M78" s="75"/>
      <c r="N78" s="58"/>
      <c r="O78" s="80" t="n">
        <v>9266458</v>
      </c>
      <c r="P78" s="80"/>
      <c r="Q78" s="80"/>
      <c r="R78" s="80"/>
      <c r="S78" s="80"/>
      <c r="U78" s="80"/>
    </row>
    <row r="79" customFormat="false" ht="19.7" hidden="false" customHeight="false" outlineLevel="0" collapsed="false">
      <c r="A79" s="75" t="n">
        <v>9</v>
      </c>
      <c r="B79" s="58" t="s">
        <v>165</v>
      </c>
      <c r="C79" s="75" t="n">
        <v>1983</v>
      </c>
      <c r="D79" s="75"/>
      <c r="E79" s="75" t="s">
        <v>166</v>
      </c>
      <c r="F79" s="75" t="n">
        <v>9</v>
      </c>
      <c r="G79" s="75" t="n">
        <v>4</v>
      </c>
      <c r="H79" s="77" t="n">
        <v>7673.2</v>
      </c>
      <c r="I79" s="77" t="n">
        <v>6900</v>
      </c>
      <c r="J79" s="77" t="n">
        <v>6900</v>
      </c>
      <c r="K79" s="78" t="n">
        <v>390</v>
      </c>
      <c r="L79" s="75" t="s">
        <v>134</v>
      </c>
      <c r="M79" s="75"/>
      <c r="N79" s="58" t="s">
        <v>167</v>
      </c>
      <c r="O79" s="80" t="n">
        <v>15000000</v>
      </c>
      <c r="P79" s="80"/>
      <c r="Q79" s="80"/>
      <c r="R79" s="80"/>
      <c r="S79" s="80"/>
      <c r="T79" s="64" t="n">
        <v>7000</v>
      </c>
      <c r="U79" s="80" t="n">
        <v>7000</v>
      </c>
    </row>
    <row r="80" customFormat="false" ht="20.25" hidden="false" customHeight="false" outlineLevel="0" collapsed="false">
      <c r="A80" s="75" t="s">
        <v>57</v>
      </c>
      <c r="B80" s="75"/>
      <c r="C80" s="75" t="s">
        <v>38</v>
      </c>
      <c r="D80" s="75"/>
      <c r="E80" s="75" t="s">
        <v>38</v>
      </c>
      <c r="F80" s="75" t="s">
        <v>38</v>
      </c>
      <c r="G80" s="75" t="s">
        <v>38</v>
      </c>
      <c r="H80" s="77" t="n">
        <f aca="false">H81</f>
        <v>945.5</v>
      </c>
      <c r="I80" s="77" t="n">
        <f aca="false">I81</f>
        <v>861.6</v>
      </c>
      <c r="J80" s="77" t="n">
        <v>861.6</v>
      </c>
      <c r="K80" s="78" t="n">
        <f aca="false">K81</f>
        <v>39</v>
      </c>
      <c r="L80" s="75" t="s">
        <v>38</v>
      </c>
      <c r="M80" s="75" t="s">
        <v>38</v>
      </c>
      <c r="N80" s="58" t="s">
        <v>38</v>
      </c>
      <c r="O80" s="81" t="n">
        <v>6523944.36</v>
      </c>
      <c r="P80" s="77" t="n">
        <f aca="false">P81</f>
        <v>0</v>
      </c>
      <c r="Q80" s="77" t="n">
        <f aca="false">Q81</f>
        <v>0</v>
      </c>
      <c r="R80" s="77" t="n">
        <f aca="false">R81</f>
        <v>0</v>
      </c>
      <c r="S80" s="77" t="n">
        <f aca="false">S81</f>
        <v>6523944.36</v>
      </c>
      <c r="T80" s="64" t="n">
        <f aca="false">O80/H80</f>
        <v>6899.99403490217</v>
      </c>
      <c r="U80" s="80" t="n">
        <f aca="false">U81</f>
        <v>7056.61341004759</v>
      </c>
    </row>
    <row r="81" customFormat="false" ht="40.5" hidden="false" customHeight="false" outlineLevel="0" collapsed="false">
      <c r="A81" s="75" t="n">
        <v>11</v>
      </c>
      <c r="B81" s="58" t="s">
        <v>99</v>
      </c>
      <c r="C81" s="75" t="n">
        <v>1984</v>
      </c>
      <c r="D81" s="75"/>
      <c r="E81" s="75" t="s">
        <v>133</v>
      </c>
      <c r="F81" s="75" t="n">
        <v>2</v>
      </c>
      <c r="G81" s="75" t="s">
        <v>143</v>
      </c>
      <c r="H81" s="77" t="n">
        <v>945.5</v>
      </c>
      <c r="I81" s="77" t="n">
        <v>861.6</v>
      </c>
      <c r="J81" s="77" t="n">
        <v>861.6</v>
      </c>
      <c r="K81" s="78" t="n">
        <v>39</v>
      </c>
      <c r="L81" s="75" t="s">
        <v>134</v>
      </c>
      <c r="M81" s="75" t="s">
        <v>142</v>
      </c>
      <c r="N81" s="58" t="s">
        <v>42</v>
      </c>
      <c r="O81" s="80" t="n">
        <v>6523944.36</v>
      </c>
      <c r="P81" s="80"/>
      <c r="Q81" s="80" t="n">
        <v>0</v>
      </c>
      <c r="R81" s="80" t="n">
        <v>0</v>
      </c>
      <c r="S81" s="80" t="n">
        <f aca="false">O81-Q81-R81</f>
        <v>6523944.36</v>
      </c>
      <c r="T81" s="64" t="n">
        <f aca="false">O81/H81</f>
        <v>6899.99403490217</v>
      </c>
      <c r="U81" s="80" t="n">
        <v>7056.61341004759</v>
      </c>
    </row>
    <row r="82" customFormat="false" ht="20.25" hidden="false" customHeight="false" outlineLevel="0" collapsed="false">
      <c r="A82" s="75" t="s">
        <v>52</v>
      </c>
      <c r="B82" s="75"/>
      <c r="C82" s="75" t="s">
        <v>38</v>
      </c>
      <c r="D82" s="75"/>
      <c r="E82" s="75" t="s">
        <v>38</v>
      </c>
      <c r="F82" s="75" t="s">
        <v>38</v>
      </c>
      <c r="G82" s="75" t="s">
        <v>38</v>
      </c>
      <c r="H82" s="77" t="n">
        <f aca="false">H83</f>
        <v>680</v>
      </c>
      <c r="I82" s="77" t="n">
        <f aca="false">I83</f>
        <v>584.7</v>
      </c>
      <c r="J82" s="77" t="n">
        <v>584.7</v>
      </c>
      <c r="K82" s="78" t="n">
        <f aca="false">K83</f>
        <v>18</v>
      </c>
      <c r="L82" s="75" t="s">
        <v>38</v>
      </c>
      <c r="M82" s="75" t="s">
        <v>38</v>
      </c>
      <c r="N82" s="58" t="s">
        <v>38</v>
      </c>
      <c r="O82" s="81" t="n">
        <v>4540538.14</v>
      </c>
      <c r="P82" s="77" t="n">
        <f aca="false">P83</f>
        <v>0</v>
      </c>
      <c r="Q82" s="77" t="n">
        <f aca="false">Q83</f>
        <v>0</v>
      </c>
      <c r="R82" s="77" t="n">
        <f aca="false">R83</f>
        <v>0</v>
      </c>
      <c r="S82" s="77" t="n">
        <f aca="false">S83</f>
        <v>4540538.14</v>
      </c>
      <c r="T82" s="64" t="n">
        <f aca="false">O82/H82</f>
        <v>6677.26197058823</v>
      </c>
      <c r="U82" s="80" t="n">
        <f aca="false">U83</f>
        <v>8142.18</v>
      </c>
    </row>
    <row r="83" customFormat="false" ht="40.5" hidden="false" customHeight="false" outlineLevel="0" collapsed="false">
      <c r="A83" s="75" t="n">
        <v>12</v>
      </c>
      <c r="B83" s="58" t="s">
        <v>168</v>
      </c>
      <c r="C83" s="75" t="n">
        <v>1975</v>
      </c>
      <c r="D83" s="75"/>
      <c r="E83" s="75" t="s">
        <v>133</v>
      </c>
      <c r="F83" s="75" t="n">
        <v>2</v>
      </c>
      <c r="G83" s="75" t="s">
        <v>138</v>
      </c>
      <c r="H83" s="77" t="n">
        <v>680</v>
      </c>
      <c r="I83" s="77" t="n">
        <v>584.7</v>
      </c>
      <c r="J83" s="77" t="n">
        <v>584.7</v>
      </c>
      <c r="K83" s="78" t="n">
        <v>18</v>
      </c>
      <c r="L83" s="75" t="s">
        <v>134</v>
      </c>
      <c r="M83" s="75" t="s">
        <v>142</v>
      </c>
      <c r="N83" s="58"/>
      <c r="O83" s="80" t="n">
        <v>4540538.14</v>
      </c>
      <c r="P83" s="80"/>
      <c r="Q83" s="80" t="n">
        <v>0</v>
      </c>
      <c r="R83" s="80" t="n">
        <v>0</v>
      </c>
      <c r="S83" s="80" t="n">
        <f aca="false">O83-Q83-R83</f>
        <v>4540538.14</v>
      </c>
      <c r="T83" s="64" t="n">
        <f aca="false">O83/H83</f>
        <v>6677.26197058823</v>
      </c>
      <c r="U83" s="80" t="n">
        <v>8142.18</v>
      </c>
    </row>
    <row r="84" customFormat="false" ht="20.25" hidden="false" customHeight="false" outlineLevel="0" collapsed="false">
      <c r="A84" s="75" t="s">
        <v>86</v>
      </c>
      <c r="B84" s="75"/>
      <c r="C84" s="75" t="s">
        <v>38</v>
      </c>
      <c r="D84" s="75"/>
      <c r="E84" s="75" t="s">
        <v>38</v>
      </c>
      <c r="F84" s="75" t="s">
        <v>38</v>
      </c>
      <c r="G84" s="75" t="s">
        <v>38</v>
      </c>
      <c r="H84" s="77" t="n">
        <f aca="false">H85</f>
        <v>607.4</v>
      </c>
      <c r="I84" s="77" t="n">
        <f aca="false">I85</f>
        <v>554.6</v>
      </c>
      <c r="J84" s="77" t="n">
        <v>554.6</v>
      </c>
      <c r="K84" s="78" t="n">
        <f aca="false">K85</f>
        <v>34</v>
      </c>
      <c r="L84" s="75" t="s">
        <v>38</v>
      </c>
      <c r="M84" s="75" t="s">
        <v>38</v>
      </c>
      <c r="N84" s="58" t="s">
        <v>38</v>
      </c>
      <c r="O84" s="81" t="n">
        <v>10462615.75</v>
      </c>
      <c r="P84" s="77" t="n">
        <f aca="false">P85</f>
        <v>0</v>
      </c>
      <c r="Q84" s="77" t="n">
        <f aca="false">Q85</f>
        <v>0</v>
      </c>
      <c r="R84" s="77" t="n">
        <f aca="false">R85</f>
        <v>0</v>
      </c>
      <c r="S84" s="77" t="n">
        <f aca="false">S85</f>
        <v>2316960.71</v>
      </c>
      <c r="T84" s="64" t="n">
        <v>11421.63</v>
      </c>
      <c r="U84" s="80" t="n">
        <v>18107.07</v>
      </c>
    </row>
    <row r="85" customFormat="false" ht="40.5" hidden="false" customHeight="false" outlineLevel="0" collapsed="false">
      <c r="A85" s="75" t="n">
        <v>13</v>
      </c>
      <c r="B85" s="58" t="s">
        <v>101</v>
      </c>
      <c r="C85" s="75" t="n">
        <v>1981</v>
      </c>
      <c r="D85" s="75"/>
      <c r="E85" s="75" t="s">
        <v>133</v>
      </c>
      <c r="F85" s="75" t="n">
        <v>2</v>
      </c>
      <c r="G85" s="75" t="s">
        <v>138</v>
      </c>
      <c r="H85" s="77" t="n">
        <v>607.4</v>
      </c>
      <c r="I85" s="77" t="n">
        <v>554.6</v>
      </c>
      <c r="J85" s="77" t="n">
        <v>554.6</v>
      </c>
      <c r="K85" s="78" t="n">
        <v>34</v>
      </c>
      <c r="L85" s="75" t="s">
        <v>134</v>
      </c>
      <c r="M85" s="75" t="s">
        <v>142</v>
      </c>
      <c r="N85" s="58" t="s">
        <v>42</v>
      </c>
      <c r="O85" s="80" t="n">
        <v>2316960.71</v>
      </c>
      <c r="P85" s="80"/>
      <c r="Q85" s="80" t="n">
        <v>0</v>
      </c>
      <c r="R85" s="80" t="n">
        <v>0</v>
      </c>
      <c r="S85" s="80" t="n">
        <f aca="false">O85-Q85-R85</f>
        <v>2316960.71</v>
      </c>
      <c r="T85" s="64" t="n">
        <f aca="false">O85/H85</f>
        <v>3814.55500493908</v>
      </c>
      <c r="U85" s="80" t="n">
        <v>6545.94796987158</v>
      </c>
    </row>
    <row r="86" customFormat="false" ht="32.25" hidden="false" customHeight="true" outlineLevel="0" collapsed="false">
      <c r="A86" s="75" t="n">
        <v>14</v>
      </c>
      <c r="B86" s="58" t="s">
        <v>87</v>
      </c>
      <c r="C86" s="75" t="n">
        <v>1979</v>
      </c>
      <c r="D86" s="75"/>
      <c r="E86" s="75" t="s">
        <v>133</v>
      </c>
      <c r="F86" s="75" t="n">
        <v>2</v>
      </c>
      <c r="G86" s="75" t="s">
        <v>143</v>
      </c>
      <c r="H86" s="77" t="n">
        <v>1070.8</v>
      </c>
      <c r="I86" s="77" t="n">
        <v>1070.8</v>
      </c>
      <c r="J86" s="77" t="n">
        <v>1070.8</v>
      </c>
      <c r="K86" s="78" t="n">
        <v>57</v>
      </c>
      <c r="L86" s="75" t="s">
        <v>134</v>
      </c>
      <c r="M86" s="75" t="s">
        <v>146</v>
      </c>
      <c r="N86" s="58" t="s">
        <v>157</v>
      </c>
      <c r="O86" s="77" t="n">
        <v>8145655.04</v>
      </c>
      <c r="P86" s="81"/>
      <c r="Q86" s="80" t="n">
        <v>0</v>
      </c>
      <c r="R86" s="80" t="n">
        <v>0</v>
      </c>
      <c r="S86" s="80" t="n">
        <f aca="false">O86-Q86-R86</f>
        <v>8145655.04</v>
      </c>
      <c r="T86" s="64" t="n">
        <f aca="false">O86/H86</f>
        <v>7607.07418752335</v>
      </c>
      <c r="U86" s="80" t="n">
        <v>11561.1220209189</v>
      </c>
    </row>
    <row r="87" customFormat="false" ht="20.25" hidden="false" customHeight="false" outlineLevel="0" collapsed="false">
      <c r="A87" s="75" t="s">
        <v>81</v>
      </c>
      <c r="B87" s="75"/>
      <c r="C87" s="75" t="s">
        <v>38</v>
      </c>
      <c r="D87" s="75"/>
      <c r="E87" s="75" t="s">
        <v>38</v>
      </c>
      <c r="F87" s="75" t="s">
        <v>38</v>
      </c>
      <c r="G87" s="75" t="s">
        <v>38</v>
      </c>
      <c r="H87" s="77" t="n">
        <v>1512.3</v>
      </c>
      <c r="I87" s="77" t="n">
        <v>1451.8</v>
      </c>
      <c r="J87" s="77" t="n">
        <v>1451.8</v>
      </c>
      <c r="K87" s="78" t="n">
        <f aca="false">K88</f>
        <v>40</v>
      </c>
      <c r="L87" s="75" t="s">
        <v>38</v>
      </c>
      <c r="M87" s="75" t="s">
        <v>38</v>
      </c>
      <c r="N87" s="58" t="s">
        <v>38</v>
      </c>
      <c r="O87" s="81" t="n">
        <v>9888274.31</v>
      </c>
      <c r="P87" s="77" t="n">
        <f aca="false">P88</f>
        <v>0</v>
      </c>
      <c r="Q87" s="77" t="n">
        <f aca="false">Q88</f>
        <v>0</v>
      </c>
      <c r="R87" s="77" t="n">
        <f aca="false">R88</f>
        <v>0</v>
      </c>
      <c r="S87" s="77" t="n">
        <f aca="false">S88</f>
        <v>5092954.31</v>
      </c>
      <c r="T87" s="64" t="n">
        <v>13094.55</v>
      </c>
      <c r="U87" s="80" t="n">
        <v>17101.51</v>
      </c>
    </row>
    <row r="88" customFormat="false" ht="40.5" hidden="false" customHeight="false" outlineLevel="0" collapsed="false">
      <c r="A88" s="75" t="n">
        <v>15</v>
      </c>
      <c r="B88" s="58" t="s">
        <v>102</v>
      </c>
      <c r="C88" s="75" t="n">
        <v>1984</v>
      </c>
      <c r="D88" s="75"/>
      <c r="E88" s="75" t="s">
        <v>133</v>
      </c>
      <c r="F88" s="75" t="n">
        <v>2</v>
      </c>
      <c r="G88" s="75" t="s">
        <v>138</v>
      </c>
      <c r="H88" s="77" t="n">
        <v>797.3</v>
      </c>
      <c r="I88" s="77" t="n">
        <v>736.8</v>
      </c>
      <c r="J88" s="77" t="n">
        <v>736.8</v>
      </c>
      <c r="K88" s="78" t="n">
        <v>40</v>
      </c>
      <c r="L88" s="75" t="s">
        <v>134</v>
      </c>
      <c r="M88" s="75" t="s">
        <v>142</v>
      </c>
      <c r="N88" s="58" t="s">
        <v>42</v>
      </c>
      <c r="O88" s="80" t="n">
        <v>5092954.31</v>
      </c>
      <c r="P88" s="80"/>
      <c r="Q88" s="80" t="n">
        <v>0</v>
      </c>
      <c r="R88" s="80" t="n">
        <v>0</v>
      </c>
      <c r="S88" s="80" t="n">
        <f aca="false">O88-Q88-R88</f>
        <v>5092954.31</v>
      </c>
      <c r="T88" s="64" t="n">
        <f aca="false">O88/H88</f>
        <v>6387.7515489778</v>
      </c>
      <c r="U88" s="80" t="n">
        <v>8601.38819515866</v>
      </c>
    </row>
    <row r="89" customFormat="false" ht="40.5" hidden="false" customHeight="false" outlineLevel="0" collapsed="false">
      <c r="A89" s="75" t="n">
        <v>16</v>
      </c>
      <c r="B89" s="58" t="s">
        <v>169</v>
      </c>
      <c r="C89" s="75" t="n">
        <v>1970</v>
      </c>
      <c r="D89" s="75"/>
      <c r="E89" s="75" t="s">
        <v>133</v>
      </c>
      <c r="F89" s="75" t="n">
        <v>2</v>
      </c>
      <c r="G89" s="75" t="n">
        <v>2</v>
      </c>
      <c r="H89" s="77" t="n">
        <v>715</v>
      </c>
      <c r="I89" s="77" t="n">
        <v>715</v>
      </c>
      <c r="J89" s="77" t="n">
        <v>715</v>
      </c>
      <c r="K89" s="78" t="n">
        <v>40</v>
      </c>
      <c r="L89" s="75" t="s">
        <v>134</v>
      </c>
      <c r="M89" s="75" t="s">
        <v>142</v>
      </c>
      <c r="N89" s="58"/>
      <c r="O89" s="80" t="n">
        <v>4795320</v>
      </c>
      <c r="P89" s="80"/>
      <c r="Q89" s="80"/>
      <c r="R89" s="80"/>
      <c r="S89" s="80"/>
      <c r="T89" s="64" t="n">
        <v>6706.8</v>
      </c>
      <c r="U89" s="80" t="n">
        <v>8500.12</v>
      </c>
    </row>
    <row r="90" customFormat="false" ht="20.25" hidden="false" customHeight="false" outlineLevel="0" collapsed="false">
      <c r="A90" s="75" t="s">
        <v>52</v>
      </c>
      <c r="B90" s="75"/>
      <c r="C90" s="75" t="s">
        <v>38</v>
      </c>
      <c r="D90" s="75"/>
      <c r="E90" s="75" t="s">
        <v>38</v>
      </c>
      <c r="F90" s="75" t="s">
        <v>38</v>
      </c>
      <c r="G90" s="75" t="s">
        <v>38</v>
      </c>
      <c r="H90" s="77" t="n">
        <f aca="false">H91</f>
        <v>850</v>
      </c>
      <c r="I90" s="77" t="n">
        <f aca="false">I91</f>
        <v>619.2</v>
      </c>
      <c r="J90" s="77" t="n">
        <v>619.2</v>
      </c>
      <c r="K90" s="78" t="n">
        <f aca="false">K91</f>
        <v>40</v>
      </c>
      <c r="L90" s="75" t="s">
        <v>38</v>
      </c>
      <c r="M90" s="75" t="s">
        <v>38</v>
      </c>
      <c r="N90" s="58" t="s">
        <v>38</v>
      </c>
      <c r="O90" s="81" t="n">
        <v>8413264.3</v>
      </c>
      <c r="P90" s="77" t="n">
        <f aca="false">P91</f>
        <v>0</v>
      </c>
      <c r="Q90" s="77" t="n">
        <f aca="false">Q91</f>
        <v>0</v>
      </c>
      <c r="R90" s="77" t="n">
        <f aca="false">R91</f>
        <v>0</v>
      </c>
      <c r="S90" s="77" t="n">
        <f aca="false">S91</f>
        <v>8413264.3</v>
      </c>
      <c r="T90" s="64" t="n">
        <f aca="false">O90/H90</f>
        <v>9897.958</v>
      </c>
      <c r="U90" s="80" t="n">
        <f aca="false">U91</f>
        <v>638.432941176471</v>
      </c>
    </row>
    <row r="91" customFormat="false" ht="40.5" hidden="false" customHeight="false" outlineLevel="0" collapsed="false">
      <c r="A91" s="75" t="n">
        <v>17</v>
      </c>
      <c r="B91" s="58" t="s">
        <v>104</v>
      </c>
      <c r="C91" s="75" t="n">
        <v>1961</v>
      </c>
      <c r="D91" s="75"/>
      <c r="E91" s="75" t="s">
        <v>133</v>
      </c>
      <c r="F91" s="75" t="n">
        <v>3</v>
      </c>
      <c r="G91" s="75" t="s">
        <v>143</v>
      </c>
      <c r="H91" s="77" t="n">
        <v>850</v>
      </c>
      <c r="I91" s="77" t="n">
        <v>619.2</v>
      </c>
      <c r="J91" s="77" t="n">
        <v>619</v>
      </c>
      <c r="K91" s="78" t="n">
        <v>40</v>
      </c>
      <c r="L91" s="75" t="s">
        <v>134</v>
      </c>
      <c r="M91" s="75" t="s">
        <v>142</v>
      </c>
      <c r="N91" s="58" t="s">
        <v>42</v>
      </c>
      <c r="O91" s="80" t="n">
        <v>8413264.3</v>
      </c>
      <c r="P91" s="80"/>
      <c r="Q91" s="80" t="n">
        <v>0</v>
      </c>
      <c r="R91" s="80" t="n">
        <v>0</v>
      </c>
      <c r="S91" s="80" t="n">
        <f aca="false">O91-Q91-R91</f>
        <v>8413264.3</v>
      </c>
      <c r="T91" s="64" t="n">
        <f aca="false">O91/H91</f>
        <v>9897.958</v>
      </c>
      <c r="U91" s="80" t="n">
        <v>638.432941176471</v>
      </c>
    </row>
    <row r="92" customFormat="false" ht="45" hidden="false" customHeight="true" outlineLevel="0" collapsed="false">
      <c r="A92" s="58" t="s">
        <v>105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customFormat="false" ht="20.25" hidden="false" customHeight="false" outlineLevel="0" collapsed="false">
      <c r="A93" s="75" t="s">
        <v>39</v>
      </c>
      <c r="B93" s="86"/>
      <c r="C93" s="76" t="s">
        <v>38</v>
      </c>
      <c r="D93" s="75" t="s">
        <v>38</v>
      </c>
      <c r="E93" s="75" t="s">
        <v>38</v>
      </c>
      <c r="F93" s="75" t="s">
        <v>38</v>
      </c>
      <c r="G93" s="75" t="s">
        <v>38</v>
      </c>
      <c r="H93" s="77" t="n">
        <f aca="false">H94</f>
        <v>759.1</v>
      </c>
      <c r="I93" s="77" t="n">
        <f aca="false">I94</f>
        <v>704.9</v>
      </c>
      <c r="J93" s="77"/>
      <c r="K93" s="87" t="n">
        <f aca="false">K94</f>
        <v>34</v>
      </c>
      <c r="L93" s="75" t="s">
        <v>38</v>
      </c>
      <c r="M93" s="75" t="s">
        <v>38</v>
      </c>
      <c r="N93" s="58" t="s">
        <v>38</v>
      </c>
      <c r="O93" s="81" t="n">
        <f aca="false">O94</f>
        <v>4906662.28</v>
      </c>
      <c r="P93" s="81" t="n">
        <f aca="false">P94</f>
        <v>0</v>
      </c>
      <c r="Q93" s="77" t="n">
        <f aca="false">Q94</f>
        <v>0</v>
      </c>
      <c r="R93" s="77" t="n">
        <f aca="false">R94</f>
        <v>0</v>
      </c>
      <c r="S93" s="77" t="n">
        <f aca="false">S94</f>
        <v>4906662.28</v>
      </c>
      <c r="T93" s="64" t="n">
        <f aca="false">O93/H93</f>
        <v>6463.78906599921</v>
      </c>
      <c r="U93" s="80" t="n">
        <f aca="false">U94</f>
        <v>8738.19343959953</v>
      </c>
    </row>
    <row r="94" customFormat="false" ht="20.25" hidden="false" customHeight="false" outlineLevel="0" collapsed="false">
      <c r="A94" s="75" t="s">
        <v>57</v>
      </c>
      <c r="B94" s="86"/>
      <c r="C94" s="76" t="s">
        <v>38</v>
      </c>
      <c r="D94" s="75" t="s">
        <v>38</v>
      </c>
      <c r="E94" s="75" t="s">
        <v>38</v>
      </c>
      <c r="F94" s="75" t="s">
        <v>38</v>
      </c>
      <c r="G94" s="75" t="s">
        <v>38</v>
      </c>
      <c r="H94" s="77" t="n">
        <f aca="false">H95</f>
        <v>759.1</v>
      </c>
      <c r="I94" s="77" t="n">
        <f aca="false">I95</f>
        <v>704.9</v>
      </c>
      <c r="J94" s="77"/>
      <c r="K94" s="87" t="n">
        <f aca="false">K95</f>
        <v>34</v>
      </c>
      <c r="L94" s="75" t="s">
        <v>38</v>
      </c>
      <c r="M94" s="75" t="s">
        <v>38</v>
      </c>
      <c r="N94" s="58" t="s">
        <v>38</v>
      </c>
      <c r="O94" s="81" t="n">
        <v>4906662.28</v>
      </c>
      <c r="P94" s="81"/>
      <c r="Q94" s="77" t="n">
        <f aca="false">Q95</f>
        <v>0</v>
      </c>
      <c r="R94" s="77" t="n">
        <f aca="false">R95</f>
        <v>0</v>
      </c>
      <c r="S94" s="77" t="n">
        <f aca="false">S95</f>
        <v>4906662.28</v>
      </c>
      <c r="T94" s="64" t="n">
        <f aca="false">O94/H94</f>
        <v>6463.78906599921</v>
      </c>
      <c r="U94" s="80" t="n">
        <f aca="false">U95</f>
        <v>8738.19343959953</v>
      </c>
    </row>
    <row r="95" customFormat="false" ht="20.25" hidden="false" customHeight="false" outlineLevel="0" collapsed="false">
      <c r="A95" s="88" t="n">
        <v>1</v>
      </c>
      <c r="B95" s="75" t="s">
        <v>59</v>
      </c>
      <c r="C95" s="75"/>
      <c r="D95" s="75" t="n">
        <v>1985</v>
      </c>
      <c r="E95" s="75" t="s">
        <v>133</v>
      </c>
      <c r="F95" s="75" t="n">
        <v>2</v>
      </c>
      <c r="G95" s="75" t="s">
        <v>138</v>
      </c>
      <c r="H95" s="77" t="n">
        <v>759.1</v>
      </c>
      <c r="I95" s="77" t="n">
        <v>704.9</v>
      </c>
      <c r="J95" s="77"/>
      <c r="K95" s="78" t="n">
        <v>34</v>
      </c>
      <c r="L95" s="75" t="s">
        <v>134</v>
      </c>
      <c r="M95" s="75" t="s">
        <v>142</v>
      </c>
      <c r="N95" s="58" t="s">
        <v>42</v>
      </c>
      <c r="O95" s="77" t="n">
        <v>4906662.28</v>
      </c>
      <c r="P95" s="77"/>
      <c r="Q95" s="77" t="n">
        <v>0</v>
      </c>
      <c r="R95" s="77" t="n">
        <v>0</v>
      </c>
      <c r="S95" s="77" t="n">
        <f aca="false">O95-Q95-R95</f>
        <v>4906662.28</v>
      </c>
      <c r="T95" s="64" t="n">
        <f aca="false">O95/H95</f>
        <v>6463.78906599921</v>
      </c>
      <c r="U95" s="80" t="n">
        <v>8738.19343959953</v>
      </c>
    </row>
    <row r="96" customFormat="false" ht="21" hidden="false" customHeight="false" outlineLevel="0" collapsed="false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customFormat="false" ht="21" hidden="false" customHeight="false" outlineLevel="0" collapsed="false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customFormat="false" ht="21" hidden="false" customHeight="false" outlineLevel="0" collapsed="false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customFormat="false" ht="21" hidden="false" customHeight="false" outlineLevel="0" collapsed="false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customFormat="false" ht="21" hidden="false" customHeight="false" outlineLevel="0" collapsed="false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customFormat="false" ht="21" hidden="false" customHeight="false" outlineLevel="0" collapsed="false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customFormat="false" ht="21" hidden="false" customHeight="false" outlineLevel="0" collapsed="false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customFormat="false" ht="21" hidden="false" customHeight="false" outlineLevel="0" collapsed="false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customFormat="false" ht="21" hidden="false" customHeight="false" outlineLevel="0" collapsed="false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customFormat="false" ht="21" hidden="false" customHeight="false" outlineLevel="0" collapsed="false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customFormat="false" ht="21" hidden="false" customHeight="false" outlineLevel="0" collapsed="false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customFormat="false" ht="21" hidden="false" customHeight="false" outlineLevel="0" collapsed="false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customFormat="false" ht="21" hidden="false" customHeight="false" outlineLevel="0" collapsed="false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customFormat="false" ht="21" hidden="false" customHeight="false" outlineLevel="0" collapsed="false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customFormat="false" ht="21" hidden="false" customHeight="false" outlineLevel="0" collapsed="false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customFormat="false" ht="21" hidden="false" customHeight="false" outlineLevel="0" collapsed="false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customFormat="false" ht="21" hidden="false" customHeight="false" outlineLevel="0" collapsed="false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customFormat="false" ht="21" hidden="false" customHeight="false" outlineLevel="0" collapsed="false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customFormat="false" ht="21" hidden="false" customHeight="false" outlineLevel="0" collapsed="false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customFormat="false" ht="21" hidden="false" customHeight="false" outlineLevel="0" collapsed="false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customFormat="false" ht="21" hidden="false" customHeight="false" outlineLevel="0" collapsed="false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customFormat="false" ht="21" hidden="false" customHeight="false" outlineLevel="0" collapsed="false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customFormat="false" ht="21" hidden="false" customHeight="false" outlineLevel="0" collapsed="false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customFormat="false" ht="21" hidden="false" customHeight="false" outlineLevel="0" collapsed="false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N2:U2"/>
    <mergeCell ref="A5:A8"/>
    <mergeCell ref="B5:B8"/>
    <mergeCell ref="C5:D5"/>
    <mergeCell ref="E5:E8"/>
    <mergeCell ref="F5:F8"/>
    <mergeCell ref="G5:G8"/>
    <mergeCell ref="H5:H7"/>
    <mergeCell ref="I5:J5"/>
    <mergeCell ref="K5:K7"/>
    <mergeCell ref="L5:L8"/>
    <mergeCell ref="M5:M8"/>
    <mergeCell ref="N5:N8"/>
    <mergeCell ref="O5:S5"/>
    <mergeCell ref="T5:T7"/>
    <mergeCell ref="U5:U7"/>
    <mergeCell ref="C6:C8"/>
    <mergeCell ref="D6:D8"/>
    <mergeCell ref="I6:I7"/>
    <mergeCell ref="J6:J7"/>
    <mergeCell ref="O6:O7"/>
    <mergeCell ref="Q6:Q7"/>
    <mergeCell ref="R6:R7"/>
    <mergeCell ref="S6:S7"/>
    <mergeCell ref="A10:B10"/>
    <mergeCell ref="A11:B11"/>
    <mergeCell ref="A92:U92"/>
  </mergeCells>
  <printOptions headings="false" gridLines="false" gridLinesSet="true" horizontalCentered="false" verticalCentered="false"/>
  <pageMargins left="0.39375" right="0.39375" top="0.747916666666667" bottom="0.747916666666667" header="0.511805555555556" footer="0.511811023622047"/>
  <pageSetup paperSize="8" scale="100" fitToWidth="1" fitToHeight="110" pageOrder="downThenOver" orientation="landscape" blackAndWhite="false" draft="false" cellComments="none" horizontalDpi="300" verticalDpi="300" copies="1"/>
  <headerFooter differentFirst="false" differentOddEven="false">
    <oddHeader>&amp;C5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7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9" activeCellId="0" sqref="B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53.57"/>
    <col collapsed="false" customWidth="true" hidden="false" outlineLevel="0" max="2" min="2" style="1" width="42.86"/>
  </cols>
  <sheetData>
    <row r="1" customFormat="false" ht="18.75" hidden="false" customHeight="false" outlineLevel="0" collapsed="false">
      <c r="B1" s="90" t="s">
        <v>170</v>
      </c>
    </row>
    <row r="2" customFormat="false" ht="88.5" hidden="false" customHeight="true" outlineLevel="0" collapsed="false">
      <c r="A2" s="91" t="s">
        <v>171</v>
      </c>
      <c r="B2" s="91"/>
    </row>
    <row r="3" customFormat="false" ht="85.5" hidden="false" customHeight="true" outlineLevel="0" collapsed="false">
      <c r="A3" s="92" t="s">
        <v>172</v>
      </c>
      <c r="B3" s="92"/>
    </row>
    <row r="4" customFormat="false" ht="37.5" hidden="false" customHeight="false" outlineLevel="0" collapsed="false">
      <c r="A4" s="84" t="s">
        <v>173</v>
      </c>
      <c r="B4" s="84" t="s">
        <v>174</v>
      </c>
    </row>
    <row r="5" customFormat="false" ht="18.75" hidden="false" customHeight="false" outlineLevel="0" collapsed="false">
      <c r="A5" s="93" t="s">
        <v>175</v>
      </c>
      <c r="B5" s="94" t="n">
        <v>73915849.97</v>
      </c>
    </row>
    <row r="6" customFormat="false" ht="47.25" hidden="false" customHeight="true" outlineLevel="0" collapsed="false">
      <c r="A6" s="95" t="s">
        <v>176</v>
      </c>
      <c r="B6" s="96" t="n">
        <v>0</v>
      </c>
    </row>
    <row r="7" customFormat="false" ht="18.75" hidden="false" customHeight="false" outlineLevel="0" collapsed="false">
      <c r="A7" s="95" t="s">
        <v>177</v>
      </c>
      <c r="B7" s="96" t="n">
        <v>0</v>
      </c>
    </row>
    <row r="8" customFormat="false" ht="18.75" hidden="false" customHeight="false" outlineLevel="0" collapsed="false">
      <c r="A8" s="95" t="s">
        <v>178</v>
      </c>
      <c r="B8" s="96" t="n">
        <v>0</v>
      </c>
    </row>
    <row r="9" customFormat="false" ht="18.75" hidden="false" customHeight="false" outlineLevel="0" collapsed="false">
      <c r="A9" s="95" t="s">
        <v>179</v>
      </c>
      <c r="B9" s="94" t="n">
        <f aca="false">B5-B6-B7-B8</f>
        <v>73915849.97</v>
      </c>
    </row>
    <row r="10" customFormat="false" ht="37.5" hidden="false" customHeight="false" outlineLevel="0" collapsed="false">
      <c r="A10" s="84" t="s">
        <v>173</v>
      </c>
      <c r="B10" s="84" t="s">
        <v>180</v>
      </c>
    </row>
    <row r="11" customFormat="false" ht="18.75" hidden="false" customHeight="false" outlineLevel="0" collapsed="false">
      <c r="A11" s="93" t="s">
        <v>175</v>
      </c>
      <c r="B11" s="97" t="n">
        <v>241962032.48</v>
      </c>
    </row>
    <row r="12" customFormat="false" ht="56.25" hidden="false" customHeight="false" outlineLevel="0" collapsed="false">
      <c r="A12" s="95" t="s">
        <v>176</v>
      </c>
      <c r="B12" s="96" t="n">
        <v>0</v>
      </c>
    </row>
    <row r="13" customFormat="false" ht="18.75" hidden="false" customHeight="false" outlineLevel="0" collapsed="false">
      <c r="A13" s="95" t="s">
        <v>177</v>
      </c>
      <c r="B13" s="96" t="n">
        <v>0</v>
      </c>
    </row>
    <row r="14" customFormat="false" ht="18.75" hidden="false" customHeight="false" outlineLevel="0" collapsed="false">
      <c r="A14" s="95" t="s">
        <v>178</v>
      </c>
      <c r="B14" s="96" t="n">
        <v>0</v>
      </c>
    </row>
    <row r="15" customFormat="false" ht="18.75" hidden="false" customHeight="false" outlineLevel="0" collapsed="false">
      <c r="A15" s="95" t="s">
        <v>179</v>
      </c>
      <c r="B15" s="94" t="n">
        <v>241962032.48</v>
      </c>
    </row>
    <row r="16" customFormat="false" ht="37.5" hidden="false" customHeight="false" outlineLevel="0" collapsed="false">
      <c r="A16" s="84" t="s">
        <v>173</v>
      </c>
      <c r="B16" s="84" t="s">
        <v>181</v>
      </c>
    </row>
    <row r="17" customFormat="false" ht="18.75" hidden="false" customHeight="false" outlineLevel="0" collapsed="false">
      <c r="A17" s="93" t="s">
        <v>175</v>
      </c>
      <c r="B17" s="94" t="n">
        <v>114082913.4</v>
      </c>
    </row>
    <row r="18" customFormat="false" ht="56.25" hidden="false" customHeight="false" outlineLevel="0" collapsed="false">
      <c r="A18" s="95" t="s">
        <v>176</v>
      </c>
      <c r="B18" s="96" t="n">
        <v>0</v>
      </c>
    </row>
    <row r="19" customFormat="false" ht="18.75" hidden="false" customHeight="false" outlineLevel="0" collapsed="false">
      <c r="A19" s="95" t="s">
        <v>177</v>
      </c>
      <c r="B19" s="96" t="n">
        <v>0</v>
      </c>
    </row>
    <row r="20" customFormat="false" ht="18.75" hidden="false" customHeight="false" outlineLevel="0" collapsed="false">
      <c r="A20" s="95" t="s">
        <v>178</v>
      </c>
      <c r="B20" s="96" t="n">
        <v>0</v>
      </c>
    </row>
    <row r="21" customFormat="false" ht="18.75" hidden="false" customHeight="false" outlineLevel="0" collapsed="false">
      <c r="A21" s="95" t="s">
        <v>179</v>
      </c>
      <c r="B21" s="94" t="n">
        <v>114082913.4</v>
      </c>
    </row>
    <row r="22" customFormat="false" ht="60" hidden="false" customHeight="true" outlineLevel="0" collapsed="false">
      <c r="A22" s="98" t="s">
        <v>182</v>
      </c>
      <c r="B22" s="98"/>
    </row>
    <row r="23" customFormat="false" ht="37.5" hidden="false" customHeight="false" outlineLevel="0" collapsed="false">
      <c r="A23" s="99" t="s">
        <v>173</v>
      </c>
      <c r="B23" s="98" t="s">
        <v>183</v>
      </c>
    </row>
    <row r="24" customFormat="false" ht="18.75" hidden="false" customHeight="false" outlineLevel="0" collapsed="false">
      <c r="A24" s="100" t="s">
        <v>175</v>
      </c>
      <c r="B24" s="101" t="n">
        <v>4906662.28</v>
      </c>
    </row>
    <row r="25" customFormat="false" ht="18.75" hidden="false" customHeight="false" outlineLevel="0" collapsed="false">
      <c r="A25" s="100" t="s">
        <v>177</v>
      </c>
      <c r="B25" s="102" t="n">
        <v>0</v>
      </c>
    </row>
    <row r="26" customFormat="false" ht="18.75" hidden="false" customHeight="false" outlineLevel="0" collapsed="false">
      <c r="A26" s="100" t="s">
        <v>178</v>
      </c>
      <c r="B26" s="102" t="n">
        <v>0</v>
      </c>
    </row>
    <row r="27" customFormat="false" ht="18.75" hidden="false" customHeight="false" outlineLevel="0" collapsed="false">
      <c r="A27" s="100" t="s">
        <v>179</v>
      </c>
      <c r="B27" s="101" t="n">
        <f aca="false">B24-B25-B26</f>
        <v>4906662.28</v>
      </c>
    </row>
  </sheetData>
  <mergeCells count="3">
    <mergeCell ref="A2:B2"/>
    <mergeCell ref="A3:B3"/>
    <mergeCell ref="A22:B2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6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&amp;C6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10996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2022-03-29T06:31:55Z</dcterms:created>
  <dc:creator>Татьяна Николаевна Базжина</dc:creator>
  <dc:description/>
  <dc:language>ru-RU</dc:language>
  <cp:lastModifiedBy/>
  <cp:lastPrinted>2024-12-06T14:26:32Z</cp:lastPrinted>
  <dcterms:modified xsi:type="dcterms:W3CDTF">2024-12-06T15:02:04Z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