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 activeTab="1"/>
  </bookViews>
  <sheets>
    <sheet name="Реестр" sheetId="1" r:id="rId1"/>
    <sheet name="Перечень" sheetId="2" r:id="rId2"/>
    <sheet name="РО" sheetId="3" r:id="rId3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" i="3" l="1"/>
  <c r="B13" i="3"/>
  <c r="B7" i="3"/>
  <c r="S40" i="2"/>
  <c r="R40" i="2"/>
  <c r="T39" i="2"/>
  <c r="R39" i="2"/>
  <c r="Q39" i="2"/>
  <c r="P39" i="2"/>
  <c r="O39" i="2"/>
  <c r="N39" i="2"/>
  <c r="S39" i="2" s="1"/>
  <c r="J39" i="2"/>
  <c r="I39" i="2"/>
  <c r="H39" i="2"/>
  <c r="S38" i="2"/>
  <c r="R38" i="2"/>
  <c r="T37" i="2"/>
  <c r="R37" i="2"/>
  <c r="Q37" i="2"/>
  <c r="P37" i="2"/>
  <c r="O37" i="2"/>
  <c r="N37" i="2"/>
  <c r="S37" i="2" s="1"/>
  <c r="J37" i="2"/>
  <c r="I37" i="2"/>
  <c r="H37" i="2"/>
  <c r="S36" i="2"/>
  <c r="R36" i="2"/>
  <c r="S35" i="2"/>
  <c r="R35" i="2"/>
  <c r="S34" i="2"/>
  <c r="R34" i="2"/>
  <c r="T33" i="2"/>
  <c r="R33" i="2"/>
  <c r="Q33" i="2"/>
  <c r="P33" i="2"/>
  <c r="O33" i="2"/>
  <c r="N33" i="2"/>
  <c r="S33" i="2" s="1"/>
  <c r="J33" i="2"/>
  <c r="I33" i="2"/>
  <c r="H33" i="2"/>
  <c r="T32" i="2"/>
  <c r="R32" i="2"/>
  <c r="Q32" i="2"/>
  <c r="P32" i="2"/>
  <c r="O32" i="2"/>
  <c r="N32" i="2"/>
  <c r="S32" i="2" s="1"/>
  <c r="J32" i="2"/>
  <c r="I32" i="2"/>
  <c r="H32" i="2"/>
  <c r="S31" i="2"/>
  <c r="R31" i="2"/>
  <c r="T30" i="2"/>
  <c r="R30" i="2"/>
  <c r="Q30" i="2"/>
  <c r="P30" i="2"/>
  <c r="O30" i="2"/>
  <c r="N30" i="2"/>
  <c r="S30" i="2" s="1"/>
  <c r="J30" i="2"/>
  <c r="I30" i="2"/>
  <c r="H30" i="2"/>
  <c r="S29" i="2"/>
  <c r="R29" i="2"/>
  <c r="T28" i="2"/>
  <c r="R28" i="2"/>
  <c r="Q28" i="2"/>
  <c r="P28" i="2"/>
  <c r="O28" i="2"/>
  <c r="N28" i="2"/>
  <c r="S28" i="2" s="1"/>
  <c r="J28" i="2"/>
  <c r="I28" i="2"/>
  <c r="H28" i="2"/>
  <c r="S27" i="2"/>
  <c r="R27" i="2"/>
  <c r="T26" i="2"/>
  <c r="R26" i="2"/>
  <c r="Q26" i="2"/>
  <c r="P26" i="2"/>
  <c r="O26" i="2"/>
  <c r="N26" i="2"/>
  <c r="S26" i="2" s="1"/>
  <c r="J26" i="2"/>
  <c r="I26" i="2"/>
  <c r="H26" i="2"/>
  <c r="S25" i="2"/>
  <c r="R25" i="2"/>
  <c r="T24" i="2"/>
  <c r="R24" i="2"/>
  <c r="Q24" i="2"/>
  <c r="P24" i="2"/>
  <c r="O24" i="2"/>
  <c r="N24" i="2"/>
  <c r="S24" i="2" s="1"/>
  <c r="J24" i="2"/>
  <c r="I24" i="2"/>
  <c r="H24" i="2"/>
  <c r="S23" i="2"/>
  <c r="R23" i="2"/>
  <c r="S22" i="2"/>
  <c r="R22" i="2"/>
  <c r="S21" i="2"/>
  <c r="R21" i="2"/>
  <c r="T20" i="2"/>
  <c r="R20" i="2"/>
  <c r="Q20" i="2"/>
  <c r="P20" i="2"/>
  <c r="O20" i="2"/>
  <c r="N20" i="2"/>
  <c r="S20" i="2" s="1"/>
  <c r="J20" i="2"/>
  <c r="I20" i="2"/>
  <c r="H20" i="2"/>
  <c r="T19" i="2"/>
  <c r="R19" i="2"/>
  <c r="Q19" i="2"/>
  <c r="P19" i="2"/>
  <c r="O19" i="2"/>
  <c r="N19" i="2"/>
  <c r="S19" i="2" s="1"/>
  <c r="J19" i="2"/>
  <c r="I19" i="2"/>
  <c r="H19" i="2"/>
  <c r="S18" i="2"/>
  <c r="R18" i="2"/>
  <c r="T17" i="2"/>
  <c r="R17" i="2"/>
  <c r="Q17" i="2"/>
  <c r="P17" i="2"/>
  <c r="O17" i="2"/>
  <c r="N17" i="2"/>
  <c r="S17" i="2" s="1"/>
  <c r="J17" i="2"/>
  <c r="I17" i="2"/>
  <c r="H17" i="2"/>
  <c r="S16" i="2"/>
  <c r="R16" i="2"/>
  <c r="T15" i="2"/>
  <c r="R15" i="2"/>
  <c r="Q15" i="2"/>
  <c r="P15" i="2"/>
  <c r="P9" i="2" s="1"/>
  <c r="O15" i="2"/>
  <c r="N15" i="2"/>
  <c r="S15" i="2" s="1"/>
  <c r="J15" i="2"/>
  <c r="I15" i="2"/>
  <c r="H15" i="2"/>
  <c r="T14" i="2"/>
  <c r="T13" i="2" s="1"/>
  <c r="S14" i="2"/>
  <c r="R14" i="2"/>
  <c r="R13" i="2" s="1"/>
  <c r="Q13" i="2"/>
  <c r="P13" i="2"/>
  <c r="O13" i="2"/>
  <c r="N13" i="2"/>
  <c r="J13" i="2"/>
  <c r="I13" i="2"/>
  <c r="H13" i="2"/>
  <c r="S13" i="2" s="1"/>
  <c r="S12" i="2"/>
  <c r="T12" i="2" s="1"/>
  <c r="R12" i="2"/>
  <c r="T11" i="2"/>
  <c r="T10" i="2" s="1"/>
  <c r="T9" i="2" s="1"/>
  <c r="S11" i="2"/>
  <c r="R11" i="2"/>
  <c r="R10" i="2" s="1"/>
  <c r="R9" i="2" s="1"/>
  <c r="Q10" i="2"/>
  <c r="P10" i="2"/>
  <c r="O10" i="2"/>
  <c r="N10" i="2"/>
  <c r="J10" i="2"/>
  <c r="I10" i="2"/>
  <c r="H10" i="2"/>
  <c r="S10" i="2" s="1"/>
  <c r="Q9" i="2"/>
  <c r="O9" i="2"/>
  <c r="N9" i="2"/>
  <c r="J9" i="2"/>
  <c r="I9" i="2"/>
  <c r="H9" i="2"/>
  <c r="S9" i="2" s="1"/>
  <c r="C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C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C39" i="1"/>
  <c r="C38" i="1"/>
  <c r="C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C34" i="1"/>
  <c r="C33" i="1" s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2" i="1"/>
  <c r="C31" i="1" s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0" i="1"/>
  <c r="C29" i="1" s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8" i="1"/>
  <c r="C27" i="1" s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6" i="1"/>
  <c r="C25" i="1"/>
  <c r="C24" i="1"/>
  <c r="C23" i="1" s="1"/>
  <c r="Y23" i="1"/>
  <c r="X23" i="1"/>
  <c r="X22" i="1" s="1"/>
  <c r="W23" i="1"/>
  <c r="V23" i="1"/>
  <c r="V22" i="1" s="1"/>
  <c r="U23" i="1"/>
  <c r="T23" i="1"/>
  <c r="T22" i="1" s="1"/>
  <c r="S23" i="1"/>
  <c r="R23" i="1"/>
  <c r="R22" i="1" s="1"/>
  <c r="Q23" i="1"/>
  <c r="P23" i="1"/>
  <c r="P22" i="1" s="1"/>
  <c r="O23" i="1"/>
  <c r="N23" i="1"/>
  <c r="N22" i="1" s="1"/>
  <c r="M23" i="1"/>
  <c r="L23" i="1"/>
  <c r="L22" i="1" s="1"/>
  <c r="K23" i="1"/>
  <c r="J23" i="1"/>
  <c r="J22" i="1" s="1"/>
  <c r="I23" i="1"/>
  <c r="H23" i="1"/>
  <c r="H22" i="1" s="1"/>
  <c r="G23" i="1"/>
  <c r="F23" i="1"/>
  <c r="F22" i="1" s="1"/>
  <c r="E23" i="1"/>
  <c r="D23" i="1"/>
  <c r="D22" i="1" s="1"/>
  <c r="Y22" i="1"/>
  <c r="W22" i="1"/>
  <c r="U22" i="1"/>
  <c r="S22" i="1"/>
  <c r="Q22" i="1"/>
  <c r="O22" i="1"/>
  <c r="M22" i="1"/>
  <c r="K22" i="1"/>
  <c r="I22" i="1"/>
  <c r="G22" i="1"/>
  <c r="E22" i="1"/>
  <c r="C21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C19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17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C15" i="1"/>
  <c r="C14" i="1"/>
  <c r="C13" i="1" s="1"/>
  <c r="C12" i="1" s="1"/>
  <c r="Y13" i="1"/>
  <c r="X13" i="1"/>
  <c r="X12" i="1" s="1"/>
  <c r="W13" i="1"/>
  <c r="V13" i="1"/>
  <c r="V12" i="1" s="1"/>
  <c r="U13" i="1"/>
  <c r="T13" i="1"/>
  <c r="T12" i="1" s="1"/>
  <c r="S13" i="1"/>
  <c r="R13" i="1"/>
  <c r="R12" i="1" s="1"/>
  <c r="Q13" i="1"/>
  <c r="P13" i="1"/>
  <c r="P12" i="1" s="1"/>
  <c r="O13" i="1"/>
  <c r="N13" i="1"/>
  <c r="N12" i="1" s="1"/>
  <c r="M13" i="1"/>
  <c r="L13" i="1"/>
  <c r="L12" i="1" s="1"/>
  <c r="K13" i="1"/>
  <c r="J13" i="1"/>
  <c r="J12" i="1" s="1"/>
  <c r="I13" i="1"/>
  <c r="H13" i="1"/>
  <c r="H12" i="1" s="1"/>
  <c r="G13" i="1"/>
  <c r="F13" i="1"/>
  <c r="F12" i="1" s="1"/>
  <c r="E13" i="1"/>
  <c r="D13" i="1"/>
  <c r="D12" i="1" s="1"/>
  <c r="Y12" i="1"/>
  <c r="W12" i="1"/>
  <c r="U12" i="1"/>
  <c r="S12" i="1"/>
  <c r="Q12" i="1"/>
  <c r="O12" i="1"/>
  <c r="M12" i="1"/>
  <c r="K12" i="1"/>
  <c r="I12" i="1"/>
  <c r="G12" i="1"/>
  <c r="E12" i="1"/>
  <c r="C22" i="1" l="1"/>
</calcChain>
</file>

<file path=xl/sharedStrings.xml><?xml version="1.0" encoding="utf-8"?>
<sst xmlns="http://schemas.openxmlformats.org/spreadsheetml/2006/main" count="420" uniqueCount="110">
  <si>
    <t xml:space="preserve">Приложение
  к постановлению администрации района
От _________  № ______
</t>
  </si>
  <si>
    <t xml:space="preserve">Краткосрочный план
реализации региональной программы капитального ремонта общего имущества в многоквартирных домах,
расположенных на территории муниципального образования Вязниковский район, на 2026-2028 годы
** - 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домах, расположенных на территории муниципального образования Вязниковский район, на 2026-2028 годы, приведены в таблице к краткосрочному плану
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</si>
  <si>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</si>
  <si>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</si>
  <si>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</si>
  <si>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</si>
  <si>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</si>
  <si>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</si>
  <si>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</si>
  <si>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</si>
  <si>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</si>
  <si>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</si>
  <si>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</si>
  <si>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</si>
  <si>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</si>
  <si>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</si>
  <si>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</si>
  <si>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</si>
  <si>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</si>
  <si>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</si>
  <si>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строительный контроль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</si>
  <si>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</si>
  <si>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</si>
  <si>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</si>
  <si>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</si>
  <si>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</si>
  <si>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</si>
  <si>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</si>
  <si>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</si>
  <si>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</si>
  <si>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</si>
  <si>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</si>
  <si>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Итого по Вязниковский район на 2026 год</t>
  </si>
  <si>
    <t>X</t>
  </si>
  <si>
    <t>Итого по город Вязники</t>
  </si>
  <si>
    <t>Вязники г, Стахановская ул, 25</t>
  </si>
  <si>
    <t>Вязниковский р-н, Чудиново д, Полевая ул, 32</t>
  </si>
  <si>
    <t>Итого по Паустовское</t>
  </si>
  <si>
    <t>Вязниковский р-н, Октябрьская д, Молодежная ул, 6</t>
  </si>
  <si>
    <t>Итого по поселок Мстера</t>
  </si>
  <si>
    <t>Вязниковский р-н, Мстёра п, Профсоюзная ул, 2</t>
  </si>
  <si>
    <t>Итого по Сарыевское</t>
  </si>
  <si>
    <t>Вязниковский р-н, Сарыево с, Школьная ул, 23</t>
  </si>
  <si>
    <t>Итого по Вязниковский район на 2027 год</t>
  </si>
  <si>
    <t>Вязниковский р-н, Чудиново д, Зеленый пер, 3</t>
  </si>
  <si>
    <t>Вязники г, Чехова ул, 17а</t>
  </si>
  <si>
    <t>Вязниковский р-н, Пировы-Городищи д, Молодежная ул, 4</t>
  </si>
  <si>
    <t>Итого по поселок Никологоры</t>
  </si>
  <si>
    <t>Вязниковский р-н, Никологоры п, Е.Игошина ул, 12а</t>
  </si>
  <si>
    <t>Итого по Октябрьское</t>
  </si>
  <si>
    <t>Вязниковский р-н, Серково д, Новая ул, 3</t>
  </si>
  <si>
    <t>Вязниковский р-н, Мстёра п, Мира ул, 5</t>
  </si>
  <si>
    <t>Вязниковский р-н, Сергеево д, Ткацкая ул, 22</t>
  </si>
  <si>
    <t>Итого по Вязниковский район на 2028 год</t>
  </si>
  <si>
    <t>Вязники г, Горького ул, 102</t>
  </si>
  <si>
    <t>Вязники г, Металлистов ул, 17</t>
  </si>
  <si>
    <t>Вязниковский р-н, Пировы-Городищи д, Молодежная ул, 3</t>
  </si>
  <si>
    <t>Вязниковский р-н, Никологоры п, Солнечная ул, 10</t>
  </si>
  <si>
    <t>Итого по Степанцевское</t>
  </si>
  <si>
    <t>Вязниковский р-н, Степанцево п, Ленина ул, 10</t>
  </si>
  <si>
    <t xml:space="preserve">  Таблица № 1   к краткосрочному плану реализации региональной    программы
капитального ремонта общего имущества
в многоквартирных домах, расположенных на территории
муниципального образования Вязниковский район, на 2026-2028 годы
</t>
  </si>
  <si>
    <t>Адрес многоквартирного дома 
(далее - МКД)</t>
  </si>
  <si>
    <t>Наличие статуса ОКН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</si>
  <si>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</si>
  <si>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</si>
  <si>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</si>
  <si>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</si>
  <si>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</si>
  <si>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</si>
  <si>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</si>
  <si>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</si>
  <si>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</si>
  <si>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</si>
  <si>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</si>
  <si>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</si>
  <si>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в многоквартирных домах, расположенных на территории</t>
  </si>
  <si>
    <t>всего:</t>
  </si>
  <si>
    <t>за счет средств федерального бюджета (в т.ч. Полученные от ППК "Фонд развития территорий")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</si>
  <si>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</si>
  <si>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</si>
  <si>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</si>
  <si>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муниципального образования Вязниковский район, на 2023-2025 годы</t>
  </si>
  <si>
    <t>чел.</t>
  </si>
  <si>
    <t>руб./кв.м</t>
  </si>
  <si>
    <t>Ж/б панели</t>
  </si>
  <si>
    <t>4</t>
  </si>
  <si>
    <t>РО</t>
  </si>
  <si>
    <t>УК</t>
  </si>
  <si>
    <t>ООО "ЖЭК № 3"</t>
  </si>
  <si>
    <t>Кирпичные</t>
  </si>
  <si>
    <t>3</t>
  </si>
  <si>
    <t>ООО "ЖЭК № 4"</t>
  </si>
  <si>
    <t>НУ</t>
  </si>
  <si>
    <t>-</t>
  </si>
  <si>
    <t>2</t>
  </si>
  <si>
    <t>1</t>
  </si>
  <si>
    <t>14</t>
  </si>
  <si>
    <t>ООО "ЖЭК № 2"</t>
  </si>
  <si>
    <t>ТСЖ</t>
  </si>
  <si>
    <t>ТСЖ "СТЕПАНЦЕВСКОЕ"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</si>
  <si>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Вязниковского района на период 2026-2028 годы</t>
  </si>
  <si>
    <t xml:space="preserve">Источники финансирования </t>
  </si>
  <si>
    <t>Объем финансирования по 2026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</si>
  <si>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</si>
  <si>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</si>
  <si>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</si>
  <si>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</si>
  <si>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</si>
  <si>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2027 г., руб.</t>
  </si>
  <si>
    <t>Объем финансирования по 2028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</si>
</sst>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60"/>
      <name val="Times New Roman"/>
      <family val="1"/>
      <charset val="204"/>
    </font>
    <font>
      <sz val="22"/>
      <color rgb="FF000000"/>
      <name val="Calibri"/>
      <family val="2"/>
      <charset val="204"/>
    </font>
    <font>
      <sz val="40"/>
      <color theme="1"/>
      <name val="Times New Roman"/>
      <family val="1"/>
      <charset val="1"/>
    </font>
    <font>
      <sz val="40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9" fillId="0" borderId="1" xfId="1" applyFont="1" applyBorder="1" applyAlignment="1" applyProtection="1">
      <alignment horizontal="center" textRotation="90" wrapText="1"/>
    </xf>
    <xf numFmtId="0" fontId="9" fillId="0" borderId="1" xfId="1" applyFont="1" applyBorder="1" applyAlignment="1" applyProtection="1">
      <alignment horizontal="center" vertical="center" textRotation="90" wrapText="1"/>
    </xf>
    <xf numFmtId="0" fontId="9" fillId="0" borderId="1" xfId="1" applyFont="1" applyBorder="1" applyAlignment="1" applyProtection="1">
      <alignment horizontal="center" vertical="center" wrapText="1"/>
    </xf>
    <xf numFmtId="4" fontId="10" fillId="0" borderId="1" xfId="1" applyNumberFormat="1" applyFont="1" applyBorder="1" applyAlignment="1" applyProtection="1">
      <alignment horizontal="right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 textRotation="90" wrapText="1"/>
    </xf>
    <xf numFmtId="2" fontId="6" fillId="0" borderId="1" xfId="0" applyNumberFormat="1" applyFont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center" textRotation="90" wrapText="1"/>
    </xf>
    <xf numFmtId="2" fontId="6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2" fillId="0" borderId="0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" fontId="6" fillId="0" borderId="1" xfId="0" applyNumberFormat="1" applyFont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 vertical="center"/>
    </xf>
    <xf numFmtId="4" fontId="8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/>
    </xf>
    <xf numFmtId="1" fontId="8" fillId="0" borderId="1" xfId="0" applyNumberFormat="1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center" vertical="center"/>
    </xf>
    <xf numFmtId="1" fontId="6" fillId="0" borderId="1" xfId="0" applyNumberFormat="1" applyFont="1" applyBorder="1" applyAlignment="1" applyProtection="1">
      <alignment horizontal="right"/>
    </xf>
    <xf numFmtId="0" fontId="0" fillId="0" borderId="0" xfId="0" applyAlignment="1" applyProtection="1">
      <alignment horizontal="left"/>
    </xf>
    <xf numFmtId="1" fontId="8" fillId="0" borderId="1" xfId="0" applyNumberFormat="1" applyFont="1" applyBorder="1" applyAlignment="1" applyProtection="1">
      <alignment horizontal="right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textRotation="90" wrapText="1"/>
    </xf>
    <xf numFmtId="0" fontId="9" fillId="0" borderId="1" xfId="1" applyFont="1" applyBorder="1" applyAlignment="1" applyProtection="1">
      <alignment horizontal="center" textRotation="90" wrapText="1"/>
    </xf>
    <xf numFmtId="4" fontId="9" fillId="0" borderId="1" xfId="1" applyNumberFormat="1" applyFont="1" applyBorder="1" applyAlignment="1" applyProtection="1">
      <alignment horizontal="center" vertical="center" wrapText="1"/>
    </xf>
    <xf numFmtId="4" fontId="9" fillId="0" borderId="1" xfId="1" applyNumberFormat="1" applyFont="1" applyBorder="1" applyAlignment="1" applyProtection="1">
      <alignment horizontal="center" vertical="center" textRotation="90" wrapText="1"/>
    </xf>
    <xf numFmtId="4" fontId="10" fillId="0" borderId="1" xfId="1" applyNumberFormat="1" applyFont="1" applyBorder="1" applyAlignment="1" applyProtection="1">
      <alignment horizontal="center" vertical="center" textRotation="90" wrapText="1"/>
    </xf>
    <xf numFmtId="0" fontId="9" fillId="0" borderId="1" xfId="1" applyFont="1" applyBorder="1" applyAlignment="1" applyProtection="1">
      <alignment horizontal="center" vertical="center"/>
    </xf>
    <xf numFmtId="4" fontId="9" fillId="0" borderId="1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</xf>
    <xf numFmtId="3" fontId="9" fillId="0" borderId="1" xfId="0" applyNumberFormat="1" applyFont="1" applyBorder="1" applyAlignment="1" applyProtection="1">
      <alignment horizontal="center"/>
    </xf>
    <xf numFmtId="4" fontId="9" fillId="0" borderId="1" xfId="0" applyNumberFormat="1" applyFont="1" applyBorder="1" applyAlignment="1" applyProtection="1"/>
    <xf numFmtId="4" fontId="9" fillId="0" borderId="1" xfId="1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center"/>
    </xf>
    <xf numFmtId="4" fontId="9" fillId="0" borderId="1" xfId="0" applyNumberFormat="1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/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wrapText="1"/>
    </xf>
    <xf numFmtId="4" fontId="14" fillId="0" borderId="1" xfId="0" applyNumberFormat="1" applyFont="1" applyBorder="1" applyAlignment="1" applyProtection="1">
      <alignment horizontal="center"/>
    </xf>
    <xf numFmtId="0" fontId="13" fillId="0" borderId="2" xfId="0" applyFont="1" applyBorder="1" applyAlignment="1" applyProtection="1">
      <alignment wrapText="1"/>
    </xf>
    <xf numFmtId="4" fontId="13" fillId="0" borderId="1" xfId="0" applyNumberFormat="1" applyFont="1" applyBorder="1" applyAlignment="1" applyProtection="1">
      <alignment horizontal="center" vertical="center" wrapText="1"/>
    </xf>
    <xf numFmtId="4" fontId="14" fillId="0" borderId="1" xfId="0" applyNumberFormat="1" applyFont="1" applyBorder="1" applyAlignment="1" applyProtection="1">
      <alignment horizontal="center" vertical="center"/>
    </xf>
    <xf numFmtId="4" fontId="9" fillId="0" borderId="1" xfId="1" applyNumberFormat="1" applyFont="1" applyBorder="1" applyAlignment="1" applyProtection="1">
      <alignment horizontal="center" vertical="center" wrapText="1"/>
    </xf>
    <xf numFmtId="4" fontId="9" fillId="0" borderId="1" xfId="1" applyNumberFormat="1" applyFont="1" applyBorder="1" applyAlignment="1" applyProtection="1">
      <alignment horizontal="center" vertical="center" textRotation="90" wrapText="1"/>
    </xf>
    <xf numFmtId="4" fontId="10" fillId="0" borderId="1" xfId="1" applyNumberFormat="1" applyFont="1" applyBorder="1" applyAlignment="1" applyProtection="1">
      <alignment horizontal="center" vertical="center" textRotation="90" wrapText="1"/>
    </xf>
    <xf numFmtId="4" fontId="9" fillId="0" borderId="1" xfId="1" applyNumberFormat="1" applyFont="1" applyBorder="1" applyAlignment="1" applyProtection="1">
      <alignment horizontal="center" vertical="center" textRotation="90"/>
    </xf>
    <xf numFmtId="0" fontId="11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3"/>
  <sheetViews>
    <sheetView view="pageBreakPreview" zoomScale="36" zoomScaleNormal="70" zoomScalePageLayoutView="36" workbookViewId="0">
      <selection activeCell="R23" sqref="R23"/>
    </sheetView>
  </sheetViews>
  <sheetFormatPr defaultColWidth="9.140625" defaultRowHeight="15" x14ac:dyDescent="0.25"/>
  <cols>
    <col min="1" max="1" width="10.5703125" style="15" customWidth="1"/>
    <col min="2" max="2" width="83.85546875" style="15" customWidth="1"/>
    <col min="3" max="3" width="23.42578125" style="15" customWidth="1"/>
    <col min="4" max="4" width="20.7109375" style="15" customWidth="1"/>
    <col min="5" max="5" width="22.85546875" style="15" customWidth="1"/>
    <col min="6" max="6" width="23.7109375" style="15" customWidth="1"/>
    <col min="7" max="7" width="20.28515625" style="15" customWidth="1"/>
    <col min="8" max="8" width="22.85546875" style="15" customWidth="1"/>
    <col min="9" max="9" width="14.42578125" style="15" customWidth="1"/>
    <col min="10" max="10" width="11.85546875" style="15" customWidth="1"/>
    <col min="11" max="11" width="16.85546875" style="15" customWidth="1"/>
    <col min="12" max="12" width="17.5703125" style="15" customWidth="1"/>
    <col min="13" max="13" width="23.28515625" style="15" customWidth="1"/>
    <col min="14" max="14" width="16.85546875" style="15" customWidth="1"/>
    <col min="15" max="15" width="19.5703125" style="15" customWidth="1"/>
    <col min="16" max="16" width="18.5703125" style="15" customWidth="1"/>
    <col min="17" max="17" width="22" style="15" customWidth="1"/>
    <col min="18" max="18" width="14" style="15" customWidth="1"/>
    <col min="19" max="19" width="18.28515625" style="15" customWidth="1"/>
    <col min="20" max="20" width="22" style="15" customWidth="1"/>
    <col min="21" max="21" width="32" style="15" customWidth="1"/>
    <col min="22" max="22" width="21.28515625" style="15" customWidth="1"/>
    <col min="23" max="23" width="35.85546875" style="15" customWidth="1"/>
    <col min="24" max="24" width="21.5703125" style="15" customWidth="1"/>
    <col min="25" max="25" width="17" style="15" customWidth="1"/>
    <col min="26" max="27" width="24.5703125" style="15" customWidth="1"/>
    <col min="28" max="28" width="24" style="15" customWidth="1"/>
    <col min="29" max="16384" width="9.140625" style="15"/>
  </cols>
  <sheetData>
    <row r="1" spans="1:16384" ht="331.7" customHeight="1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7"/>
      <c r="W1" s="14" t="s">
        <v>0</v>
      </c>
      <c r="X1" s="14"/>
      <c r="Y1" s="14"/>
      <c r="Z1" s="14"/>
      <c r="AA1" s="14"/>
      <c r="AB1" s="14"/>
      <c r="AC1" s="18"/>
      <c r="AD1" s="18"/>
      <c r="AE1" s="18"/>
      <c r="AF1" s="18"/>
      <c r="AG1" s="18"/>
      <c r="AH1" s="19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pans="1:16384" ht="348.2" customHeight="1" x14ac:dyDescent="0.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20"/>
      <c r="AD2" s="20"/>
      <c r="AE2" s="20"/>
      <c r="AF2" s="20"/>
      <c r="AG2" s="20"/>
      <c r="AH2" s="16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pans="1:16384" ht="26.8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ht="26.85" customHeight="1" x14ac:dyDescent="0.25">
      <c r="A4" s="12" t="s">
        <v>2</v>
      </c>
      <c r="B4" s="12" t="s">
        <v>3</v>
      </c>
      <c r="C4" s="11" t="s">
        <v>4</v>
      </c>
      <c r="D4" s="12" t="s">
        <v>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0" t="s">
        <v>6</v>
      </c>
      <c r="U4" s="10"/>
      <c r="V4" s="10"/>
      <c r="W4" s="10"/>
      <c r="X4" s="10"/>
      <c r="Y4" s="10"/>
      <c r="Z4" s="9" t="s">
        <v>7</v>
      </c>
      <c r="AA4" s="9" t="s">
        <v>8</v>
      </c>
      <c r="AB4" s="9" t="s">
        <v>9</v>
      </c>
    </row>
    <row r="5" spans="1:16384" ht="29.1" customHeight="1" x14ac:dyDescent="0.25">
      <c r="A5" s="12"/>
      <c r="B5" s="12"/>
      <c r="C5" s="11"/>
      <c r="D5" s="12" t="s">
        <v>10</v>
      </c>
      <c r="E5" s="12"/>
      <c r="F5" s="12"/>
      <c r="G5" s="12"/>
      <c r="H5" s="12"/>
      <c r="I5" s="12"/>
      <c r="J5" s="12" t="s">
        <v>11</v>
      </c>
      <c r="K5" s="12"/>
      <c r="L5" s="12" t="s">
        <v>12</v>
      </c>
      <c r="M5" s="12"/>
      <c r="N5" s="12" t="s">
        <v>13</v>
      </c>
      <c r="O5" s="12"/>
      <c r="P5" s="12" t="s">
        <v>14</v>
      </c>
      <c r="Q5" s="12"/>
      <c r="R5" s="12" t="s">
        <v>15</v>
      </c>
      <c r="S5" s="12"/>
      <c r="T5" s="8" t="s">
        <v>16</v>
      </c>
      <c r="U5" s="8" t="s">
        <v>17</v>
      </c>
      <c r="V5" s="8" t="s">
        <v>18</v>
      </c>
      <c r="W5" s="7" t="s">
        <v>19</v>
      </c>
      <c r="X5" s="8" t="s">
        <v>20</v>
      </c>
      <c r="Y5" s="8" t="s">
        <v>21</v>
      </c>
      <c r="Z5" s="9"/>
      <c r="AA5" s="9"/>
      <c r="AB5" s="9"/>
    </row>
    <row r="6" spans="1:16384" ht="20.65" customHeight="1" x14ac:dyDescent="0.25">
      <c r="A6" s="12"/>
      <c r="B6" s="12"/>
      <c r="C6" s="11"/>
      <c r="D6" s="9" t="s">
        <v>22</v>
      </c>
      <c r="E6" s="9" t="s">
        <v>23</v>
      </c>
      <c r="F6" s="9" t="s">
        <v>24</v>
      </c>
      <c r="G6" s="9" t="s">
        <v>25</v>
      </c>
      <c r="H6" s="9" t="s">
        <v>26</v>
      </c>
      <c r="I6" s="9" t="s">
        <v>27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8"/>
      <c r="U6" s="8"/>
      <c r="V6" s="8"/>
      <c r="W6" s="7"/>
      <c r="X6" s="8"/>
      <c r="Y6" s="8"/>
      <c r="Z6" s="9"/>
      <c r="AA6" s="9"/>
      <c r="AB6" s="9"/>
    </row>
    <row r="7" spans="1:16384" x14ac:dyDescent="0.25">
      <c r="A7" s="12"/>
      <c r="B7" s="12"/>
      <c r="C7" s="11"/>
      <c r="D7" s="9"/>
      <c r="E7" s="9"/>
      <c r="F7" s="9"/>
      <c r="G7" s="9"/>
      <c r="H7" s="9"/>
      <c r="I7" s="9"/>
      <c r="J7" s="12"/>
      <c r="K7" s="12"/>
      <c r="L7" s="12"/>
      <c r="M7" s="12"/>
      <c r="N7" s="12"/>
      <c r="O7" s="12"/>
      <c r="P7" s="12"/>
      <c r="Q7" s="12"/>
      <c r="R7" s="12"/>
      <c r="S7" s="12"/>
      <c r="T7" s="8"/>
      <c r="U7" s="8"/>
      <c r="V7" s="8"/>
      <c r="W7" s="7"/>
      <c r="X7" s="8"/>
      <c r="Y7" s="8"/>
      <c r="Z7" s="9"/>
      <c r="AA7" s="9"/>
      <c r="AB7" s="9"/>
    </row>
    <row r="8" spans="1:16384" ht="135" customHeight="1" x14ac:dyDescent="0.25">
      <c r="A8" s="12"/>
      <c r="B8" s="12"/>
      <c r="C8" s="11"/>
      <c r="D8" s="9"/>
      <c r="E8" s="9"/>
      <c r="F8" s="9"/>
      <c r="G8" s="9"/>
      <c r="H8" s="9"/>
      <c r="I8" s="9"/>
      <c r="J8" s="12"/>
      <c r="K8" s="12"/>
      <c r="L8" s="12"/>
      <c r="M8" s="12"/>
      <c r="N8" s="12"/>
      <c r="O8" s="12"/>
      <c r="P8" s="12"/>
      <c r="Q8" s="12"/>
      <c r="R8" s="12"/>
      <c r="S8" s="12"/>
      <c r="T8" s="8"/>
      <c r="U8" s="8"/>
      <c r="V8" s="8"/>
      <c r="W8" s="7"/>
      <c r="X8" s="8"/>
      <c r="Y8" s="8"/>
      <c r="Z8" s="9"/>
      <c r="AA8" s="9"/>
      <c r="AB8" s="9"/>
    </row>
    <row r="9" spans="1:16384" ht="127.5" customHeight="1" x14ac:dyDescent="0.25">
      <c r="A9" s="12"/>
      <c r="B9" s="12"/>
      <c r="C9" s="11"/>
      <c r="D9" s="9"/>
      <c r="E9" s="9"/>
      <c r="F9" s="9"/>
      <c r="G9" s="9"/>
      <c r="H9" s="9"/>
      <c r="I9" s="9"/>
      <c r="J9" s="12"/>
      <c r="K9" s="12"/>
      <c r="L9" s="12"/>
      <c r="M9" s="12"/>
      <c r="N9" s="12"/>
      <c r="O9" s="12"/>
      <c r="P9" s="12"/>
      <c r="Q9" s="12"/>
      <c r="R9" s="12"/>
      <c r="S9" s="12"/>
      <c r="T9" s="8"/>
      <c r="U9" s="8"/>
      <c r="V9" s="8"/>
      <c r="W9" s="7"/>
      <c r="X9" s="8"/>
      <c r="Y9" s="8"/>
      <c r="Z9" s="9"/>
      <c r="AA9" s="9"/>
      <c r="AB9" s="9"/>
    </row>
    <row r="10" spans="1:16384" ht="27.75" x14ac:dyDescent="0.25">
      <c r="A10" s="12"/>
      <c r="B10" s="12"/>
      <c r="C10" s="22" t="s">
        <v>28</v>
      </c>
      <c r="D10" s="22" t="s">
        <v>28</v>
      </c>
      <c r="E10" s="22" t="s">
        <v>28</v>
      </c>
      <c r="F10" s="22" t="s">
        <v>28</v>
      </c>
      <c r="G10" s="22" t="s">
        <v>28</v>
      </c>
      <c r="H10" s="22" t="s">
        <v>28</v>
      </c>
      <c r="I10" s="22" t="s">
        <v>28</v>
      </c>
      <c r="J10" s="21" t="s">
        <v>29</v>
      </c>
      <c r="K10" s="21" t="s">
        <v>28</v>
      </c>
      <c r="L10" s="21" t="s">
        <v>30</v>
      </c>
      <c r="M10" s="22" t="s">
        <v>28</v>
      </c>
      <c r="N10" s="21" t="s">
        <v>30</v>
      </c>
      <c r="O10" s="21" t="s">
        <v>28</v>
      </c>
      <c r="P10" s="21" t="s">
        <v>30</v>
      </c>
      <c r="Q10" s="21" t="s">
        <v>28</v>
      </c>
      <c r="R10" s="21" t="s">
        <v>31</v>
      </c>
      <c r="S10" s="21" t="s">
        <v>28</v>
      </c>
      <c r="T10" s="21" t="s">
        <v>28</v>
      </c>
      <c r="U10" s="21" t="s">
        <v>28</v>
      </c>
      <c r="V10" s="21" t="s">
        <v>28</v>
      </c>
      <c r="W10" s="22" t="s">
        <v>28</v>
      </c>
      <c r="X10" s="21" t="s">
        <v>28</v>
      </c>
      <c r="Y10" s="21" t="s">
        <v>28</v>
      </c>
      <c r="Z10" s="9"/>
      <c r="AA10" s="9"/>
      <c r="AB10" s="9"/>
    </row>
    <row r="11" spans="1:16384" ht="27.75" x14ac:dyDescent="0.25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1">
        <v>10</v>
      </c>
      <c r="K11" s="21">
        <v>11</v>
      </c>
      <c r="L11" s="21">
        <v>12</v>
      </c>
      <c r="M11" s="22">
        <v>13</v>
      </c>
      <c r="N11" s="21">
        <v>14</v>
      </c>
      <c r="O11" s="21">
        <v>15</v>
      </c>
      <c r="P11" s="21">
        <v>16</v>
      </c>
      <c r="Q11" s="21">
        <v>17</v>
      </c>
      <c r="R11" s="21">
        <v>18</v>
      </c>
      <c r="S11" s="21">
        <v>19</v>
      </c>
      <c r="T11" s="21">
        <v>20</v>
      </c>
      <c r="U11" s="21">
        <v>21</v>
      </c>
      <c r="V11" s="21">
        <v>22</v>
      </c>
      <c r="W11" s="21">
        <v>23</v>
      </c>
      <c r="X11" s="21">
        <v>24</v>
      </c>
      <c r="Y11" s="21">
        <v>25</v>
      </c>
      <c r="Z11" s="21">
        <v>26</v>
      </c>
      <c r="AA11" s="21">
        <v>27</v>
      </c>
      <c r="AB11" s="21">
        <v>28</v>
      </c>
    </row>
    <row r="12" spans="1:16384" ht="27.75" x14ac:dyDescent="0.25">
      <c r="A12" s="6" t="s">
        <v>32</v>
      </c>
      <c r="B12" s="6"/>
      <c r="C12" s="23">
        <f t="shared" ref="C12:Y12" si="0">C13+C16+C18+C20</f>
        <v>54855385.969999999</v>
      </c>
      <c r="D12" s="23">
        <f t="shared" si="0"/>
        <v>0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4">
        <f t="shared" si="0"/>
        <v>0</v>
      </c>
      <c r="K12" s="23">
        <f t="shared" si="0"/>
        <v>0</v>
      </c>
      <c r="L12" s="23">
        <f t="shared" si="0"/>
        <v>2045</v>
      </c>
      <c r="M12" s="23">
        <f t="shared" si="0"/>
        <v>25960272.950000003</v>
      </c>
      <c r="N12" s="23">
        <f t="shared" si="0"/>
        <v>0</v>
      </c>
      <c r="O12" s="23">
        <f t="shared" si="0"/>
        <v>0</v>
      </c>
      <c r="P12" s="23">
        <f t="shared" si="0"/>
        <v>2517</v>
      </c>
      <c r="Q12" s="23">
        <f t="shared" si="0"/>
        <v>28895113.02</v>
      </c>
      <c r="R12" s="23">
        <f t="shared" si="0"/>
        <v>0</v>
      </c>
      <c r="S12" s="23">
        <f t="shared" si="0"/>
        <v>0</v>
      </c>
      <c r="T12" s="23">
        <f t="shared" si="0"/>
        <v>0</v>
      </c>
      <c r="U12" s="23">
        <f t="shared" si="0"/>
        <v>0</v>
      </c>
      <c r="V12" s="23">
        <f t="shared" si="0"/>
        <v>0</v>
      </c>
      <c r="W12" s="23">
        <f t="shared" si="0"/>
        <v>0</v>
      </c>
      <c r="X12" s="23">
        <f t="shared" si="0"/>
        <v>0</v>
      </c>
      <c r="Y12" s="23">
        <f t="shared" si="0"/>
        <v>0</v>
      </c>
      <c r="Z12" s="25" t="s">
        <v>33</v>
      </c>
      <c r="AA12" s="25" t="s">
        <v>33</v>
      </c>
      <c r="AB12" s="25" t="s">
        <v>33</v>
      </c>
    </row>
    <row r="13" spans="1:16384" ht="27.75" x14ac:dyDescent="0.25">
      <c r="A13" s="6" t="s">
        <v>34</v>
      </c>
      <c r="B13" s="6"/>
      <c r="C13" s="23">
        <f t="shared" ref="C13:Y13" si="1">C14+C15</f>
        <v>28895113.02</v>
      </c>
      <c r="D13" s="23">
        <f t="shared" si="1"/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  <c r="H13" s="23">
        <f t="shared" si="1"/>
        <v>0</v>
      </c>
      <c r="I13" s="23">
        <f t="shared" si="1"/>
        <v>0</v>
      </c>
      <c r="J13" s="24">
        <f t="shared" si="1"/>
        <v>0</v>
      </c>
      <c r="K13" s="23">
        <f t="shared" si="1"/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3">
        <f t="shared" si="1"/>
        <v>2517</v>
      </c>
      <c r="Q13" s="23">
        <f t="shared" si="1"/>
        <v>28895113.02</v>
      </c>
      <c r="R13" s="23">
        <f t="shared" si="1"/>
        <v>0</v>
      </c>
      <c r="S13" s="23">
        <f t="shared" si="1"/>
        <v>0</v>
      </c>
      <c r="T13" s="23">
        <f t="shared" si="1"/>
        <v>0</v>
      </c>
      <c r="U13" s="23">
        <f t="shared" si="1"/>
        <v>0</v>
      </c>
      <c r="V13" s="23">
        <f t="shared" si="1"/>
        <v>0</v>
      </c>
      <c r="W13" s="23">
        <f t="shared" si="1"/>
        <v>0</v>
      </c>
      <c r="X13" s="23">
        <f t="shared" si="1"/>
        <v>0</v>
      </c>
      <c r="Y13" s="23">
        <f t="shared" si="1"/>
        <v>0</v>
      </c>
      <c r="Z13" s="25" t="s">
        <v>33</v>
      </c>
      <c r="AA13" s="25" t="s">
        <v>33</v>
      </c>
      <c r="AB13" s="25" t="s">
        <v>33</v>
      </c>
    </row>
    <row r="14" spans="1:16384" ht="27.75" x14ac:dyDescent="0.4">
      <c r="A14" s="26">
        <v>1</v>
      </c>
      <c r="B14" s="27" t="s">
        <v>35</v>
      </c>
      <c r="C14" s="28">
        <f>D14+E14+F14+G14+H14+I14+K14+M14+O14+Q14+S14+T14+U14+V14+X14+Y14+W14</f>
        <v>18859680.02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30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1643</v>
      </c>
      <c r="Q14" s="29">
        <v>18859680.02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31">
        <v>2026</v>
      </c>
      <c r="AA14" s="31">
        <v>2026</v>
      </c>
      <c r="AB14" s="31">
        <v>2026</v>
      </c>
    </row>
    <row r="15" spans="1:16384" ht="27.75" x14ac:dyDescent="0.4">
      <c r="A15" s="26">
        <v>2</v>
      </c>
      <c r="B15" s="27" t="s">
        <v>36</v>
      </c>
      <c r="C15" s="28">
        <f>D15+E15+F15+G15+H15+I15+K15+M15+O15+Q15+S15+T15+U15+V15+X15+Y15+W15</f>
        <v>10035433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30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874</v>
      </c>
      <c r="Q15" s="29">
        <v>10035433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31">
        <v>2026</v>
      </c>
      <c r="AA15" s="31">
        <v>2026</v>
      </c>
      <c r="AB15" s="31">
        <v>2026</v>
      </c>
    </row>
    <row r="16" spans="1:16384" ht="27.75" x14ac:dyDescent="0.25">
      <c r="A16" s="6" t="s">
        <v>37</v>
      </c>
      <c r="B16" s="6"/>
      <c r="C16" s="23">
        <f t="shared" ref="C16:Y16" si="2">C17</f>
        <v>13456180.6</v>
      </c>
      <c r="D16" s="23">
        <f t="shared" si="2"/>
        <v>0</v>
      </c>
      <c r="E16" s="23">
        <f t="shared" si="2"/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3">
        <f t="shared" si="2"/>
        <v>0</v>
      </c>
      <c r="J16" s="24">
        <f t="shared" si="2"/>
        <v>0</v>
      </c>
      <c r="K16" s="23">
        <f t="shared" si="2"/>
        <v>0</v>
      </c>
      <c r="L16" s="23">
        <f t="shared" si="2"/>
        <v>1060</v>
      </c>
      <c r="M16" s="23">
        <f t="shared" si="2"/>
        <v>13456180.6</v>
      </c>
      <c r="N16" s="23">
        <f t="shared" si="2"/>
        <v>0</v>
      </c>
      <c r="O16" s="23">
        <f t="shared" si="2"/>
        <v>0</v>
      </c>
      <c r="P16" s="23">
        <f t="shared" si="2"/>
        <v>0</v>
      </c>
      <c r="Q16" s="23">
        <f t="shared" si="2"/>
        <v>0</v>
      </c>
      <c r="R16" s="23">
        <f t="shared" si="2"/>
        <v>0</v>
      </c>
      <c r="S16" s="23">
        <f t="shared" si="2"/>
        <v>0</v>
      </c>
      <c r="T16" s="23">
        <f t="shared" si="2"/>
        <v>0</v>
      </c>
      <c r="U16" s="23">
        <f t="shared" si="2"/>
        <v>0</v>
      </c>
      <c r="V16" s="23">
        <f t="shared" si="2"/>
        <v>0</v>
      </c>
      <c r="W16" s="23">
        <f t="shared" si="2"/>
        <v>0</v>
      </c>
      <c r="X16" s="23">
        <f t="shared" si="2"/>
        <v>0</v>
      </c>
      <c r="Y16" s="23">
        <f t="shared" si="2"/>
        <v>0</v>
      </c>
      <c r="Z16" s="25" t="s">
        <v>33</v>
      </c>
      <c r="AA16" s="25" t="s">
        <v>33</v>
      </c>
      <c r="AB16" s="25" t="s">
        <v>33</v>
      </c>
    </row>
    <row r="17" spans="1:28" s="33" customFormat="1" ht="27.75" x14ac:dyDescent="0.4">
      <c r="A17" s="26">
        <v>3</v>
      </c>
      <c r="B17" s="27" t="s">
        <v>38</v>
      </c>
      <c r="C17" s="28">
        <f>D17+E17+F17+G17+H17+I17+K17+M17+O17+Q17+S17+T17+U17+V17+X17+Y17+W17</f>
        <v>13456180.6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32">
        <v>0</v>
      </c>
      <c r="K17" s="29">
        <v>0</v>
      </c>
      <c r="L17" s="29">
        <v>1060</v>
      </c>
      <c r="M17" s="29">
        <v>13456180.6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31">
        <v>2026</v>
      </c>
      <c r="AA17" s="31">
        <v>2026</v>
      </c>
      <c r="AB17" s="31">
        <v>2026</v>
      </c>
    </row>
    <row r="18" spans="1:28" s="33" customFormat="1" ht="27.75" x14ac:dyDescent="0.25">
      <c r="A18" s="6" t="s">
        <v>39</v>
      </c>
      <c r="B18" s="6"/>
      <c r="C18" s="23">
        <f t="shared" ref="C18:Y18" si="3">C19</f>
        <v>7934068.75</v>
      </c>
      <c r="D18" s="23">
        <f t="shared" si="3"/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4">
        <f t="shared" si="3"/>
        <v>0</v>
      </c>
      <c r="K18" s="23">
        <f t="shared" si="3"/>
        <v>0</v>
      </c>
      <c r="L18" s="23">
        <f t="shared" si="3"/>
        <v>625</v>
      </c>
      <c r="M18" s="23">
        <f t="shared" si="3"/>
        <v>7934068.75</v>
      </c>
      <c r="N18" s="23">
        <f t="shared" si="3"/>
        <v>0</v>
      </c>
      <c r="O18" s="23">
        <f t="shared" si="3"/>
        <v>0</v>
      </c>
      <c r="P18" s="23">
        <f t="shared" si="3"/>
        <v>0</v>
      </c>
      <c r="Q18" s="23">
        <f t="shared" si="3"/>
        <v>0</v>
      </c>
      <c r="R18" s="23">
        <f t="shared" si="3"/>
        <v>0</v>
      </c>
      <c r="S18" s="23">
        <f t="shared" si="3"/>
        <v>0</v>
      </c>
      <c r="T18" s="23">
        <f t="shared" si="3"/>
        <v>0</v>
      </c>
      <c r="U18" s="23">
        <f t="shared" si="3"/>
        <v>0</v>
      </c>
      <c r="V18" s="23">
        <f t="shared" si="3"/>
        <v>0</v>
      </c>
      <c r="W18" s="23">
        <f t="shared" si="3"/>
        <v>0</v>
      </c>
      <c r="X18" s="23">
        <f t="shared" si="3"/>
        <v>0</v>
      </c>
      <c r="Y18" s="23">
        <f t="shared" si="3"/>
        <v>0</v>
      </c>
      <c r="Z18" s="25" t="s">
        <v>33</v>
      </c>
      <c r="AA18" s="25" t="s">
        <v>33</v>
      </c>
      <c r="AB18" s="25" t="s">
        <v>33</v>
      </c>
    </row>
    <row r="19" spans="1:28" ht="27.75" x14ac:dyDescent="0.4">
      <c r="A19" s="26">
        <v>4</v>
      </c>
      <c r="B19" s="27" t="s">
        <v>40</v>
      </c>
      <c r="C19" s="28">
        <f>D19+E19+F19+G19+H19+I19+K19+M19+O19+Q19+S19+T19+U19+V19+X19+Y19+W19</f>
        <v>7934068.75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32">
        <v>0</v>
      </c>
      <c r="K19" s="29">
        <v>0</v>
      </c>
      <c r="L19" s="29">
        <v>625</v>
      </c>
      <c r="M19" s="29">
        <v>7934068.75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31">
        <v>2026</v>
      </c>
      <c r="AA19" s="31">
        <v>2026</v>
      </c>
      <c r="AB19" s="31">
        <v>2026</v>
      </c>
    </row>
    <row r="20" spans="1:28" ht="27.75" x14ac:dyDescent="0.25">
      <c r="A20" s="6" t="s">
        <v>41</v>
      </c>
      <c r="B20" s="6"/>
      <c r="C20" s="23">
        <f t="shared" ref="C20:Y20" si="4">C21</f>
        <v>4570023.5999999996</v>
      </c>
      <c r="D20" s="23">
        <f t="shared" si="4"/>
        <v>0</v>
      </c>
      <c r="E20" s="23">
        <f t="shared" si="4"/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4">
        <f t="shared" si="4"/>
        <v>0</v>
      </c>
      <c r="K20" s="23">
        <f t="shared" si="4"/>
        <v>0</v>
      </c>
      <c r="L20" s="23">
        <f t="shared" si="4"/>
        <v>360</v>
      </c>
      <c r="M20" s="23">
        <f t="shared" si="4"/>
        <v>4570023.5999999996</v>
      </c>
      <c r="N20" s="23">
        <f t="shared" si="4"/>
        <v>0</v>
      </c>
      <c r="O20" s="23">
        <f t="shared" si="4"/>
        <v>0</v>
      </c>
      <c r="P20" s="23">
        <f t="shared" si="4"/>
        <v>0</v>
      </c>
      <c r="Q20" s="23">
        <f t="shared" si="4"/>
        <v>0</v>
      </c>
      <c r="R20" s="23">
        <f t="shared" si="4"/>
        <v>0</v>
      </c>
      <c r="S20" s="23">
        <f t="shared" si="4"/>
        <v>0</v>
      </c>
      <c r="T20" s="23">
        <f t="shared" si="4"/>
        <v>0</v>
      </c>
      <c r="U20" s="23">
        <f t="shared" si="4"/>
        <v>0</v>
      </c>
      <c r="V20" s="23">
        <f t="shared" si="4"/>
        <v>0</v>
      </c>
      <c r="W20" s="23">
        <f t="shared" si="4"/>
        <v>0</v>
      </c>
      <c r="X20" s="23">
        <f t="shared" si="4"/>
        <v>0</v>
      </c>
      <c r="Y20" s="23">
        <f t="shared" si="4"/>
        <v>0</v>
      </c>
      <c r="Z20" s="25" t="s">
        <v>33</v>
      </c>
      <c r="AA20" s="25" t="s">
        <v>33</v>
      </c>
      <c r="AB20" s="25" t="s">
        <v>33</v>
      </c>
    </row>
    <row r="21" spans="1:28" ht="27.75" x14ac:dyDescent="0.4">
      <c r="A21" s="26">
        <v>5</v>
      </c>
      <c r="B21" s="27" t="s">
        <v>42</v>
      </c>
      <c r="C21" s="28">
        <f>D21+E21+F21+G21+H21+I21+K21+M21+O21+Q21+S21+T21+U21+V21+X21+Y21+W21</f>
        <v>4570023.5999999996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32">
        <v>0</v>
      </c>
      <c r="K21" s="29">
        <v>0</v>
      </c>
      <c r="L21" s="29">
        <v>360</v>
      </c>
      <c r="M21" s="29">
        <v>4570023.5999999996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31">
        <v>2026</v>
      </c>
      <c r="AA21" s="31">
        <v>2026</v>
      </c>
      <c r="AB21" s="31">
        <v>2026</v>
      </c>
    </row>
    <row r="22" spans="1:28" ht="27.75" x14ac:dyDescent="0.4">
      <c r="A22" s="5" t="s">
        <v>43</v>
      </c>
      <c r="B22" s="5"/>
      <c r="C22" s="28">
        <f t="shared" ref="C22:Y22" si="5">C23+C27+C29+C31+C33</f>
        <v>71640197.689999998</v>
      </c>
      <c r="D22" s="29">
        <f t="shared" si="5"/>
        <v>0</v>
      </c>
      <c r="E22" s="29">
        <f t="shared" si="5"/>
        <v>0</v>
      </c>
      <c r="F22" s="29">
        <f t="shared" si="5"/>
        <v>0</v>
      </c>
      <c r="G22" s="29">
        <f t="shared" si="5"/>
        <v>0</v>
      </c>
      <c r="H22" s="29">
        <f t="shared" si="5"/>
        <v>0</v>
      </c>
      <c r="I22" s="29">
        <f t="shared" si="5"/>
        <v>0</v>
      </c>
      <c r="J22" s="32">
        <f t="shared" si="5"/>
        <v>0</v>
      </c>
      <c r="K22" s="29">
        <f t="shared" si="5"/>
        <v>0</v>
      </c>
      <c r="L22" s="29">
        <f t="shared" si="5"/>
        <v>5643.4</v>
      </c>
      <c r="M22" s="29">
        <f t="shared" si="5"/>
        <v>71640197.689999998</v>
      </c>
      <c r="N22" s="29">
        <f t="shared" si="5"/>
        <v>0</v>
      </c>
      <c r="O22" s="29">
        <f t="shared" si="5"/>
        <v>0</v>
      </c>
      <c r="P22" s="29">
        <f t="shared" si="5"/>
        <v>0</v>
      </c>
      <c r="Q22" s="29">
        <f t="shared" si="5"/>
        <v>0</v>
      </c>
      <c r="R22" s="29">
        <f t="shared" si="5"/>
        <v>0</v>
      </c>
      <c r="S22" s="29">
        <f t="shared" si="5"/>
        <v>0</v>
      </c>
      <c r="T22" s="29">
        <f t="shared" si="5"/>
        <v>0</v>
      </c>
      <c r="U22" s="29">
        <f t="shared" si="5"/>
        <v>0</v>
      </c>
      <c r="V22" s="29">
        <f t="shared" si="5"/>
        <v>0</v>
      </c>
      <c r="W22" s="29">
        <f t="shared" si="5"/>
        <v>0</v>
      </c>
      <c r="X22" s="29">
        <f t="shared" si="5"/>
        <v>0</v>
      </c>
      <c r="Y22" s="29">
        <f t="shared" si="5"/>
        <v>0</v>
      </c>
      <c r="Z22" s="25" t="s">
        <v>33</v>
      </c>
      <c r="AA22" s="25" t="s">
        <v>33</v>
      </c>
      <c r="AB22" s="25" t="s">
        <v>33</v>
      </c>
    </row>
    <row r="23" spans="1:28" ht="27.75" x14ac:dyDescent="0.25">
      <c r="A23" s="6" t="s">
        <v>34</v>
      </c>
      <c r="B23" s="6"/>
      <c r="C23" s="23">
        <f t="shared" ref="C23:Y23" si="6">C24+C25+C26</f>
        <v>33450033.850000001</v>
      </c>
      <c r="D23" s="23">
        <f t="shared" si="6"/>
        <v>0</v>
      </c>
      <c r="E23" s="23">
        <f t="shared" si="6"/>
        <v>0</v>
      </c>
      <c r="F23" s="23">
        <f t="shared" si="6"/>
        <v>0</v>
      </c>
      <c r="G23" s="23">
        <f t="shared" si="6"/>
        <v>0</v>
      </c>
      <c r="H23" s="23">
        <f t="shared" si="6"/>
        <v>0</v>
      </c>
      <c r="I23" s="23">
        <f t="shared" si="6"/>
        <v>0</v>
      </c>
      <c r="J23" s="24">
        <f t="shared" si="6"/>
        <v>0</v>
      </c>
      <c r="K23" s="23">
        <f t="shared" si="6"/>
        <v>0</v>
      </c>
      <c r="L23" s="23">
        <f t="shared" si="6"/>
        <v>2635</v>
      </c>
      <c r="M23" s="23">
        <f t="shared" si="6"/>
        <v>33450033.850000001</v>
      </c>
      <c r="N23" s="23">
        <f t="shared" si="6"/>
        <v>0</v>
      </c>
      <c r="O23" s="23">
        <f t="shared" si="6"/>
        <v>0</v>
      </c>
      <c r="P23" s="23">
        <f t="shared" si="6"/>
        <v>0</v>
      </c>
      <c r="Q23" s="23">
        <f t="shared" si="6"/>
        <v>0</v>
      </c>
      <c r="R23" s="23">
        <f t="shared" si="6"/>
        <v>0</v>
      </c>
      <c r="S23" s="23">
        <f t="shared" si="6"/>
        <v>0</v>
      </c>
      <c r="T23" s="23">
        <f t="shared" si="6"/>
        <v>0</v>
      </c>
      <c r="U23" s="23">
        <f t="shared" si="6"/>
        <v>0</v>
      </c>
      <c r="V23" s="23">
        <f t="shared" si="6"/>
        <v>0</v>
      </c>
      <c r="W23" s="23">
        <f t="shared" si="6"/>
        <v>0</v>
      </c>
      <c r="X23" s="23">
        <f t="shared" si="6"/>
        <v>0</v>
      </c>
      <c r="Y23" s="23">
        <f t="shared" si="6"/>
        <v>0</v>
      </c>
      <c r="Z23" s="25" t="s">
        <v>33</v>
      </c>
      <c r="AA23" s="25" t="s">
        <v>33</v>
      </c>
      <c r="AB23" s="25" t="s">
        <v>33</v>
      </c>
    </row>
    <row r="24" spans="1:28" ht="27.75" x14ac:dyDescent="0.4">
      <c r="A24" s="26">
        <v>1</v>
      </c>
      <c r="B24" s="27" t="s">
        <v>44</v>
      </c>
      <c r="C24" s="28">
        <f>D24+E24+F24+G24+H24+I24+K24+M24+O24+Q24+S24+T24+U24+V24+X24+Y24+W24</f>
        <v>7045453.0499999998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32">
        <v>0</v>
      </c>
      <c r="K24" s="29">
        <v>0</v>
      </c>
      <c r="L24" s="29">
        <v>555</v>
      </c>
      <c r="M24" s="29">
        <v>7045453.0499999998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31">
        <v>2027</v>
      </c>
      <c r="AA24" s="31">
        <v>2027</v>
      </c>
      <c r="AB24" s="31">
        <v>2027</v>
      </c>
    </row>
    <row r="25" spans="1:28" ht="27.75" x14ac:dyDescent="0.4">
      <c r="A25" s="26">
        <v>2</v>
      </c>
      <c r="B25" s="27" t="s">
        <v>45</v>
      </c>
      <c r="C25" s="28">
        <f>D25+E25+F25+G25+H25+I25+K25+M25+O25+Q25+S25+T25+U25+V25+X25+Y25+W25</f>
        <v>16502863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32">
        <v>0</v>
      </c>
      <c r="K25" s="29">
        <v>0</v>
      </c>
      <c r="L25" s="29">
        <v>1300</v>
      </c>
      <c r="M25" s="29">
        <v>16502863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31">
        <v>2027</v>
      </c>
      <c r="AA25" s="31">
        <v>2027</v>
      </c>
      <c r="AB25" s="31">
        <v>2027</v>
      </c>
    </row>
    <row r="26" spans="1:28" ht="27.75" x14ac:dyDescent="0.4">
      <c r="A26" s="26">
        <v>3</v>
      </c>
      <c r="B26" s="27" t="s">
        <v>46</v>
      </c>
      <c r="C26" s="28">
        <f>D26+E26+F26+G26+H26+I26+K26+M26+O26+Q26+S26+T26+U26+V26+X26+Y26+W26</f>
        <v>9901717.8000000007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32">
        <v>0</v>
      </c>
      <c r="K26" s="29">
        <v>0</v>
      </c>
      <c r="L26" s="29">
        <v>780</v>
      </c>
      <c r="M26" s="29">
        <v>9901717.8000000007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31">
        <v>2027</v>
      </c>
      <c r="AA26" s="31">
        <v>2027</v>
      </c>
      <c r="AB26" s="31">
        <v>2027</v>
      </c>
    </row>
    <row r="27" spans="1:28" ht="27.75" x14ac:dyDescent="0.25">
      <c r="A27" s="6" t="s">
        <v>47</v>
      </c>
      <c r="B27" s="6"/>
      <c r="C27" s="23">
        <f t="shared" ref="C27:Y27" si="7">C28</f>
        <v>7540538.9000000004</v>
      </c>
      <c r="D27" s="23">
        <f t="shared" si="7"/>
        <v>0</v>
      </c>
      <c r="E27" s="23">
        <f t="shared" si="7"/>
        <v>0</v>
      </c>
      <c r="F27" s="23">
        <f t="shared" si="7"/>
        <v>0</v>
      </c>
      <c r="G27" s="23">
        <f t="shared" si="7"/>
        <v>0</v>
      </c>
      <c r="H27" s="23">
        <f t="shared" si="7"/>
        <v>0</v>
      </c>
      <c r="I27" s="23">
        <f t="shared" si="7"/>
        <v>0</v>
      </c>
      <c r="J27" s="24">
        <f t="shared" si="7"/>
        <v>0</v>
      </c>
      <c r="K27" s="23">
        <f t="shared" si="7"/>
        <v>0</v>
      </c>
      <c r="L27" s="23">
        <f t="shared" si="7"/>
        <v>594</v>
      </c>
      <c r="M27" s="23">
        <f t="shared" si="7"/>
        <v>7540538.9000000004</v>
      </c>
      <c r="N27" s="23">
        <f t="shared" si="7"/>
        <v>0</v>
      </c>
      <c r="O27" s="23">
        <f t="shared" si="7"/>
        <v>0</v>
      </c>
      <c r="P27" s="23">
        <f t="shared" si="7"/>
        <v>0</v>
      </c>
      <c r="Q27" s="23">
        <f t="shared" si="7"/>
        <v>0</v>
      </c>
      <c r="R27" s="23">
        <f t="shared" si="7"/>
        <v>0</v>
      </c>
      <c r="S27" s="23">
        <f t="shared" si="7"/>
        <v>0</v>
      </c>
      <c r="T27" s="23">
        <f t="shared" si="7"/>
        <v>0</v>
      </c>
      <c r="U27" s="23">
        <f t="shared" si="7"/>
        <v>0</v>
      </c>
      <c r="V27" s="23">
        <f t="shared" si="7"/>
        <v>0</v>
      </c>
      <c r="W27" s="23">
        <f t="shared" si="7"/>
        <v>0</v>
      </c>
      <c r="X27" s="23">
        <f t="shared" si="7"/>
        <v>0</v>
      </c>
      <c r="Y27" s="23">
        <f t="shared" si="7"/>
        <v>0</v>
      </c>
      <c r="Z27" s="25" t="s">
        <v>33</v>
      </c>
      <c r="AA27" s="25" t="s">
        <v>33</v>
      </c>
      <c r="AB27" s="25" t="s">
        <v>33</v>
      </c>
    </row>
    <row r="28" spans="1:28" ht="27.75" x14ac:dyDescent="0.4">
      <c r="A28" s="26">
        <v>4</v>
      </c>
      <c r="B28" s="27" t="s">
        <v>48</v>
      </c>
      <c r="C28" s="28">
        <f>D28+E28+F28+G28+H28+I28+K28+M28+O28+Q28+S28+T28+U28+V28+X28+Y28+W28</f>
        <v>7540538.9000000004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32">
        <v>0</v>
      </c>
      <c r="K28" s="29">
        <v>0</v>
      </c>
      <c r="L28" s="29">
        <v>594</v>
      </c>
      <c r="M28" s="29">
        <v>7540538.9000000004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31">
        <v>2027</v>
      </c>
      <c r="AA28" s="31">
        <v>2027</v>
      </c>
      <c r="AB28" s="31">
        <v>2027</v>
      </c>
    </row>
    <row r="29" spans="1:28" ht="27.75" x14ac:dyDescent="0.25">
      <c r="A29" s="6" t="s">
        <v>49</v>
      </c>
      <c r="B29" s="6"/>
      <c r="C29" s="23">
        <f t="shared" ref="C29:Y29" si="8">C30</f>
        <v>9114658.1799999997</v>
      </c>
      <c r="D29" s="23">
        <f t="shared" si="8"/>
        <v>0</v>
      </c>
      <c r="E29" s="23">
        <f t="shared" si="8"/>
        <v>0</v>
      </c>
      <c r="F29" s="23">
        <f t="shared" si="8"/>
        <v>0</v>
      </c>
      <c r="G29" s="23">
        <f t="shared" si="8"/>
        <v>0</v>
      </c>
      <c r="H29" s="23">
        <f t="shared" si="8"/>
        <v>0</v>
      </c>
      <c r="I29" s="23">
        <f t="shared" si="8"/>
        <v>0</v>
      </c>
      <c r="J29" s="24">
        <f t="shared" si="8"/>
        <v>0</v>
      </c>
      <c r="K29" s="23">
        <f t="shared" si="8"/>
        <v>0</v>
      </c>
      <c r="L29" s="23">
        <f t="shared" si="8"/>
        <v>718</v>
      </c>
      <c r="M29" s="23">
        <f t="shared" si="8"/>
        <v>9114658.1799999997</v>
      </c>
      <c r="N29" s="23">
        <f t="shared" si="8"/>
        <v>0</v>
      </c>
      <c r="O29" s="23">
        <f t="shared" si="8"/>
        <v>0</v>
      </c>
      <c r="P29" s="23">
        <f t="shared" si="8"/>
        <v>0</v>
      </c>
      <c r="Q29" s="23">
        <f t="shared" si="8"/>
        <v>0</v>
      </c>
      <c r="R29" s="23">
        <f t="shared" si="8"/>
        <v>0</v>
      </c>
      <c r="S29" s="23">
        <f t="shared" si="8"/>
        <v>0</v>
      </c>
      <c r="T29" s="23">
        <f t="shared" si="8"/>
        <v>0</v>
      </c>
      <c r="U29" s="23">
        <f t="shared" si="8"/>
        <v>0</v>
      </c>
      <c r="V29" s="23">
        <f t="shared" si="8"/>
        <v>0</v>
      </c>
      <c r="W29" s="23">
        <f t="shared" si="8"/>
        <v>0</v>
      </c>
      <c r="X29" s="23">
        <f t="shared" si="8"/>
        <v>0</v>
      </c>
      <c r="Y29" s="23">
        <f t="shared" si="8"/>
        <v>0</v>
      </c>
      <c r="Z29" s="25" t="s">
        <v>33</v>
      </c>
      <c r="AA29" s="25" t="s">
        <v>33</v>
      </c>
      <c r="AB29" s="25" t="s">
        <v>33</v>
      </c>
    </row>
    <row r="30" spans="1:28" ht="27.75" x14ac:dyDescent="0.4">
      <c r="A30" s="26">
        <v>5</v>
      </c>
      <c r="B30" s="27" t="s">
        <v>50</v>
      </c>
      <c r="C30" s="28">
        <f>D30+E30+F30+G30+H30+I30+K30+M30+O30+Q30+S30+T30+U30+V30+X30+Y30+W30</f>
        <v>9114658.1799999997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32">
        <v>0</v>
      </c>
      <c r="K30" s="29">
        <v>0</v>
      </c>
      <c r="L30" s="29">
        <v>718</v>
      </c>
      <c r="M30" s="29">
        <v>9114658.1799999997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31">
        <v>2027</v>
      </c>
      <c r="AA30" s="31">
        <v>2027</v>
      </c>
      <c r="AB30" s="31">
        <v>2027</v>
      </c>
    </row>
    <row r="31" spans="1:28" ht="27.75" x14ac:dyDescent="0.25">
      <c r="A31" s="6" t="s">
        <v>39</v>
      </c>
      <c r="B31" s="6"/>
      <c r="C31" s="23">
        <f t="shared" ref="C31:Y31" si="9">C32</f>
        <v>13227679.42</v>
      </c>
      <c r="D31" s="23">
        <f t="shared" si="9"/>
        <v>0</v>
      </c>
      <c r="E31" s="23">
        <f t="shared" si="9"/>
        <v>0</v>
      </c>
      <c r="F31" s="23">
        <f t="shared" si="9"/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4">
        <f t="shared" si="9"/>
        <v>0</v>
      </c>
      <c r="K31" s="23">
        <f t="shared" si="9"/>
        <v>0</v>
      </c>
      <c r="L31" s="23">
        <f t="shared" si="9"/>
        <v>1042</v>
      </c>
      <c r="M31" s="23">
        <f t="shared" si="9"/>
        <v>13227679.42</v>
      </c>
      <c r="N31" s="23">
        <f t="shared" si="9"/>
        <v>0</v>
      </c>
      <c r="O31" s="23">
        <f t="shared" si="9"/>
        <v>0</v>
      </c>
      <c r="P31" s="23">
        <f t="shared" si="9"/>
        <v>0</v>
      </c>
      <c r="Q31" s="23">
        <f t="shared" si="9"/>
        <v>0</v>
      </c>
      <c r="R31" s="23">
        <f t="shared" si="9"/>
        <v>0</v>
      </c>
      <c r="S31" s="23">
        <f t="shared" si="9"/>
        <v>0</v>
      </c>
      <c r="T31" s="23">
        <f t="shared" si="9"/>
        <v>0</v>
      </c>
      <c r="U31" s="23">
        <f t="shared" si="9"/>
        <v>0</v>
      </c>
      <c r="V31" s="23">
        <f t="shared" si="9"/>
        <v>0</v>
      </c>
      <c r="W31" s="23">
        <f t="shared" si="9"/>
        <v>0</v>
      </c>
      <c r="X31" s="23">
        <f t="shared" si="9"/>
        <v>0</v>
      </c>
      <c r="Y31" s="23">
        <f t="shared" si="9"/>
        <v>0</v>
      </c>
      <c r="Z31" s="25" t="s">
        <v>33</v>
      </c>
      <c r="AA31" s="25" t="s">
        <v>33</v>
      </c>
      <c r="AB31" s="25" t="s">
        <v>33</v>
      </c>
    </row>
    <row r="32" spans="1:28" ht="27.75" x14ac:dyDescent="0.4">
      <c r="A32" s="26">
        <v>6</v>
      </c>
      <c r="B32" s="27" t="s">
        <v>51</v>
      </c>
      <c r="C32" s="28">
        <f>D32+E32+F32+G32+H32+I32+K32+M32+O32+Q32+S32+T32+U32+V32+X32+Y32+W32</f>
        <v>13227679.42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32">
        <v>0</v>
      </c>
      <c r="K32" s="29">
        <v>0</v>
      </c>
      <c r="L32" s="29">
        <v>1042</v>
      </c>
      <c r="M32" s="29">
        <v>13227679.42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31">
        <v>2027</v>
      </c>
      <c r="AA32" s="31">
        <v>2027</v>
      </c>
      <c r="AB32" s="31">
        <v>2027</v>
      </c>
    </row>
    <row r="33" spans="1:28" ht="27.75" x14ac:dyDescent="0.25">
      <c r="A33" s="6" t="s">
        <v>37</v>
      </c>
      <c r="B33" s="6"/>
      <c r="C33" s="23">
        <f t="shared" ref="C33:Y33" si="10">C34</f>
        <v>8307287.3399999999</v>
      </c>
      <c r="D33" s="23">
        <f t="shared" si="10"/>
        <v>0</v>
      </c>
      <c r="E33" s="23">
        <f t="shared" si="10"/>
        <v>0</v>
      </c>
      <c r="F33" s="23">
        <f t="shared" si="10"/>
        <v>0</v>
      </c>
      <c r="G33" s="23">
        <f t="shared" si="10"/>
        <v>0</v>
      </c>
      <c r="H33" s="23">
        <f t="shared" si="10"/>
        <v>0</v>
      </c>
      <c r="I33" s="23">
        <f t="shared" si="10"/>
        <v>0</v>
      </c>
      <c r="J33" s="24">
        <f t="shared" si="10"/>
        <v>0</v>
      </c>
      <c r="K33" s="23">
        <f t="shared" si="10"/>
        <v>0</v>
      </c>
      <c r="L33" s="23">
        <f t="shared" si="10"/>
        <v>654.4</v>
      </c>
      <c r="M33" s="23">
        <f t="shared" si="10"/>
        <v>8307287.3399999999</v>
      </c>
      <c r="N33" s="23">
        <f t="shared" si="10"/>
        <v>0</v>
      </c>
      <c r="O33" s="23">
        <f t="shared" si="10"/>
        <v>0</v>
      </c>
      <c r="P33" s="23">
        <f t="shared" si="10"/>
        <v>0</v>
      </c>
      <c r="Q33" s="23">
        <f t="shared" si="10"/>
        <v>0</v>
      </c>
      <c r="R33" s="23">
        <f t="shared" si="10"/>
        <v>0</v>
      </c>
      <c r="S33" s="23">
        <f t="shared" si="10"/>
        <v>0</v>
      </c>
      <c r="T33" s="23">
        <f t="shared" si="10"/>
        <v>0</v>
      </c>
      <c r="U33" s="23">
        <f t="shared" si="10"/>
        <v>0</v>
      </c>
      <c r="V33" s="23">
        <f t="shared" si="10"/>
        <v>0</v>
      </c>
      <c r="W33" s="23">
        <f t="shared" si="10"/>
        <v>0</v>
      </c>
      <c r="X33" s="23">
        <f t="shared" si="10"/>
        <v>0</v>
      </c>
      <c r="Y33" s="23">
        <f t="shared" si="10"/>
        <v>0</v>
      </c>
      <c r="Z33" s="25" t="s">
        <v>33</v>
      </c>
      <c r="AA33" s="25" t="s">
        <v>33</v>
      </c>
      <c r="AB33" s="25" t="s">
        <v>33</v>
      </c>
    </row>
    <row r="34" spans="1:28" ht="27.75" x14ac:dyDescent="0.4">
      <c r="A34" s="26">
        <v>7</v>
      </c>
      <c r="B34" s="27" t="s">
        <v>52</v>
      </c>
      <c r="C34" s="28">
        <f>D34+E34+F34+G34+H34+I34+K34+M34+O34+Q34+S34+T34+U34+V34+X34+Y34+W34</f>
        <v>8307287.3399999999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32">
        <v>0</v>
      </c>
      <c r="K34" s="29">
        <v>0</v>
      </c>
      <c r="L34" s="29">
        <v>654.4</v>
      </c>
      <c r="M34" s="29">
        <v>8307287.3399999999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31">
        <v>2027</v>
      </c>
      <c r="AA34" s="31">
        <v>2027</v>
      </c>
      <c r="AB34" s="31">
        <v>2027</v>
      </c>
    </row>
    <row r="35" spans="1:28" ht="27.75" x14ac:dyDescent="0.25">
      <c r="A35" s="5" t="s">
        <v>53</v>
      </c>
      <c r="B35" s="5"/>
      <c r="C35" s="28">
        <f t="shared" ref="C35:Y35" si="11">C36+C40+C42</f>
        <v>75388068.75</v>
      </c>
      <c r="D35" s="28">
        <f t="shared" si="11"/>
        <v>0</v>
      </c>
      <c r="E35" s="28">
        <f t="shared" si="11"/>
        <v>0</v>
      </c>
      <c r="F35" s="28">
        <f t="shared" si="11"/>
        <v>0</v>
      </c>
      <c r="G35" s="28">
        <f t="shared" si="11"/>
        <v>0</v>
      </c>
      <c r="H35" s="28">
        <f t="shared" si="11"/>
        <v>0</v>
      </c>
      <c r="I35" s="28">
        <f t="shared" si="11"/>
        <v>0</v>
      </c>
      <c r="J35" s="34">
        <f t="shared" si="11"/>
        <v>0</v>
      </c>
      <c r="K35" s="28">
        <f t="shared" si="11"/>
        <v>0</v>
      </c>
      <c r="L35" s="28">
        <f t="shared" si="11"/>
        <v>6090.5</v>
      </c>
      <c r="M35" s="28">
        <f t="shared" si="11"/>
        <v>75388068.75</v>
      </c>
      <c r="N35" s="28">
        <f t="shared" si="11"/>
        <v>0</v>
      </c>
      <c r="O35" s="28">
        <f t="shared" si="11"/>
        <v>0</v>
      </c>
      <c r="P35" s="28">
        <f t="shared" si="11"/>
        <v>0</v>
      </c>
      <c r="Q35" s="28">
        <f t="shared" si="11"/>
        <v>0</v>
      </c>
      <c r="R35" s="28">
        <f t="shared" si="11"/>
        <v>0</v>
      </c>
      <c r="S35" s="28">
        <f t="shared" si="11"/>
        <v>0</v>
      </c>
      <c r="T35" s="28">
        <f t="shared" si="11"/>
        <v>0</v>
      </c>
      <c r="U35" s="28">
        <f t="shared" si="11"/>
        <v>0</v>
      </c>
      <c r="V35" s="28">
        <f t="shared" si="11"/>
        <v>0</v>
      </c>
      <c r="W35" s="28">
        <f t="shared" si="11"/>
        <v>0</v>
      </c>
      <c r="X35" s="28">
        <f t="shared" si="11"/>
        <v>0</v>
      </c>
      <c r="Y35" s="28">
        <f t="shared" si="11"/>
        <v>0</v>
      </c>
      <c r="Z35" s="25" t="s">
        <v>33</v>
      </c>
      <c r="AA35" s="25" t="s">
        <v>33</v>
      </c>
      <c r="AB35" s="25" t="s">
        <v>33</v>
      </c>
    </row>
    <row r="36" spans="1:28" ht="27.75" x14ac:dyDescent="0.25">
      <c r="A36" s="6" t="s">
        <v>34</v>
      </c>
      <c r="B36" s="6"/>
      <c r="C36" s="23">
        <f t="shared" ref="C36:Y36" si="12">C37+C38+C39</f>
        <v>57437679.219999999</v>
      </c>
      <c r="D36" s="23">
        <f t="shared" si="12"/>
        <v>0</v>
      </c>
      <c r="E36" s="23">
        <f t="shared" si="12"/>
        <v>0</v>
      </c>
      <c r="F36" s="23">
        <f t="shared" si="12"/>
        <v>0</v>
      </c>
      <c r="G36" s="23">
        <f t="shared" si="12"/>
        <v>0</v>
      </c>
      <c r="H36" s="23">
        <f t="shared" si="12"/>
        <v>0</v>
      </c>
      <c r="I36" s="23">
        <f t="shared" si="12"/>
        <v>0</v>
      </c>
      <c r="J36" s="24">
        <f t="shared" si="12"/>
        <v>0</v>
      </c>
      <c r="K36" s="23">
        <f t="shared" si="12"/>
        <v>0</v>
      </c>
      <c r="L36" s="23">
        <f t="shared" si="12"/>
        <v>4830</v>
      </c>
      <c r="M36" s="23">
        <f t="shared" si="12"/>
        <v>57437679.219999999</v>
      </c>
      <c r="N36" s="23">
        <f t="shared" si="12"/>
        <v>0</v>
      </c>
      <c r="O36" s="23">
        <f t="shared" si="12"/>
        <v>0</v>
      </c>
      <c r="P36" s="23">
        <f t="shared" si="12"/>
        <v>0</v>
      </c>
      <c r="Q36" s="23">
        <f t="shared" si="12"/>
        <v>0</v>
      </c>
      <c r="R36" s="23">
        <f t="shared" si="12"/>
        <v>0</v>
      </c>
      <c r="S36" s="23">
        <f t="shared" si="12"/>
        <v>0</v>
      </c>
      <c r="T36" s="23">
        <f t="shared" si="12"/>
        <v>0</v>
      </c>
      <c r="U36" s="23">
        <f t="shared" si="12"/>
        <v>0</v>
      </c>
      <c r="V36" s="23">
        <f t="shared" si="12"/>
        <v>0</v>
      </c>
      <c r="W36" s="23">
        <f t="shared" si="12"/>
        <v>0</v>
      </c>
      <c r="X36" s="23">
        <f t="shared" si="12"/>
        <v>0</v>
      </c>
      <c r="Y36" s="23">
        <f t="shared" si="12"/>
        <v>0</v>
      </c>
      <c r="Z36" s="25" t="s">
        <v>33</v>
      </c>
      <c r="AA36" s="25" t="s">
        <v>33</v>
      </c>
      <c r="AB36" s="25" t="s">
        <v>33</v>
      </c>
    </row>
    <row r="37" spans="1:28" ht="27.75" x14ac:dyDescent="0.4">
      <c r="A37" s="26">
        <v>1</v>
      </c>
      <c r="B37" s="27" t="s">
        <v>54</v>
      </c>
      <c r="C37" s="28">
        <f>D37+E37+F37+G37+H37+I37+K37+M37+O37+Q37+S37+T37+U37+V37+X37+Y37+W37</f>
        <v>38015148.920000002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32">
        <v>0</v>
      </c>
      <c r="K37" s="29">
        <v>0</v>
      </c>
      <c r="L37" s="29">
        <v>3300</v>
      </c>
      <c r="M37" s="29">
        <v>38015148.920000002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31">
        <v>2028</v>
      </c>
      <c r="AA37" s="31">
        <v>2028</v>
      </c>
      <c r="AB37" s="31">
        <v>2028</v>
      </c>
    </row>
    <row r="38" spans="1:28" ht="27.75" x14ac:dyDescent="0.4">
      <c r="A38" s="26">
        <v>2</v>
      </c>
      <c r="B38" s="27" t="s">
        <v>55</v>
      </c>
      <c r="C38" s="28">
        <f>D38+E38+F38+G38+H38+I38+K38+M38+O38+Q38+S38+T38+U38+V38+X38+Y38+W38</f>
        <v>9266922.3000000007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32">
        <v>0</v>
      </c>
      <c r="K38" s="29">
        <v>0</v>
      </c>
      <c r="L38" s="29">
        <v>730</v>
      </c>
      <c r="M38" s="29">
        <v>9266922.3000000007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31">
        <v>2028</v>
      </c>
      <c r="AA38" s="31">
        <v>2028</v>
      </c>
      <c r="AB38" s="31">
        <v>2028</v>
      </c>
    </row>
    <row r="39" spans="1:28" ht="27.75" x14ac:dyDescent="0.4">
      <c r="A39" s="26">
        <v>3</v>
      </c>
      <c r="B39" s="27" t="s">
        <v>56</v>
      </c>
      <c r="C39" s="28">
        <f>D39+E39+F39+G39+H39+I39+K39+M39+O39+Q39+S39+T39+U39+V39+X39+Y39+W39</f>
        <v>10155608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32">
        <v>0</v>
      </c>
      <c r="K39" s="29">
        <v>0</v>
      </c>
      <c r="L39" s="29">
        <v>800</v>
      </c>
      <c r="M39" s="29">
        <v>10155608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31">
        <v>2028</v>
      </c>
      <c r="AA39" s="31">
        <v>2028</v>
      </c>
      <c r="AB39" s="31">
        <v>2028</v>
      </c>
    </row>
    <row r="40" spans="1:28" ht="27.75" x14ac:dyDescent="0.25">
      <c r="A40" s="6" t="s">
        <v>47</v>
      </c>
      <c r="B40" s="6"/>
      <c r="C40" s="23">
        <f t="shared" ref="C40:Y40" si="13">C41</f>
        <v>6652275.6299999999</v>
      </c>
      <c r="D40" s="23">
        <f t="shared" si="13"/>
        <v>0</v>
      </c>
      <c r="E40" s="23">
        <f t="shared" si="13"/>
        <v>0</v>
      </c>
      <c r="F40" s="23">
        <f t="shared" si="13"/>
        <v>0</v>
      </c>
      <c r="G40" s="23">
        <f t="shared" si="13"/>
        <v>0</v>
      </c>
      <c r="H40" s="23">
        <f t="shared" si="13"/>
        <v>0</v>
      </c>
      <c r="I40" s="23">
        <f t="shared" si="13"/>
        <v>0</v>
      </c>
      <c r="J40" s="24">
        <f t="shared" si="13"/>
        <v>0</v>
      </c>
      <c r="K40" s="23">
        <f t="shared" si="13"/>
        <v>0</v>
      </c>
      <c r="L40" s="23">
        <f t="shared" si="13"/>
        <v>370.5</v>
      </c>
      <c r="M40" s="23">
        <f t="shared" si="13"/>
        <v>6652275.6299999999</v>
      </c>
      <c r="N40" s="23">
        <f t="shared" si="13"/>
        <v>0</v>
      </c>
      <c r="O40" s="23">
        <f t="shared" si="13"/>
        <v>0</v>
      </c>
      <c r="P40" s="23">
        <f t="shared" si="13"/>
        <v>0</v>
      </c>
      <c r="Q40" s="23">
        <f t="shared" si="13"/>
        <v>0</v>
      </c>
      <c r="R40" s="23">
        <f t="shared" si="13"/>
        <v>0</v>
      </c>
      <c r="S40" s="23">
        <f t="shared" si="13"/>
        <v>0</v>
      </c>
      <c r="T40" s="23">
        <f t="shared" si="13"/>
        <v>0</v>
      </c>
      <c r="U40" s="23">
        <f t="shared" si="13"/>
        <v>0</v>
      </c>
      <c r="V40" s="23">
        <f t="shared" si="13"/>
        <v>0</v>
      </c>
      <c r="W40" s="23">
        <f t="shared" si="13"/>
        <v>0</v>
      </c>
      <c r="X40" s="23">
        <f t="shared" si="13"/>
        <v>0</v>
      </c>
      <c r="Y40" s="23">
        <f t="shared" si="13"/>
        <v>0</v>
      </c>
      <c r="Z40" s="25" t="s">
        <v>33</v>
      </c>
      <c r="AA40" s="25" t="s">
        <v>33</v>
      </c>
      <c r="AB40" s="25" t="s">
        <v>33</v>
      </c>
    </row>
    <row r="41" spans="1:28" ht="27.75" x14ac:dyDescent="0.4">
      <c r="A41" s="26">
        <v>4</v>
      </c>
      <c r="B41" s="27" t="s">
        <v>57</v>
      </c>
      <c r="C41" s="28">
        <f>D41+E41+F41+G41+H41+I41+K41+M41+O41+Q41+S41+T41+U41+V41+X41+Y41+W41</f>
        <v>6652275.6299999999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32">
        <v>0</v>
      </c>
      <c r="K41" s="29">
        <v>0</v>
      </c>
      <c r="L41" s="29">
        <v>370.5</v>
      </c>
      <c r="M41" s="29">
        <v>6652275.6299999999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31">
        <v>2028</v>
      </c>
      <c r="AA41" s="31">
        <v>2028</v>
      </c>
      <c r="AB41" s="31">
        <v>2028</v>
      </c>
    </row>
    <row r="42" spans="1:28" ht="27.75" x14ac:dyDescent="0.25">
      <c r="A42" s="6" t="s">
        <v>58</v>
      </c>
      <c r="B42" s="6"/>
      <c r="C42" s="23">
        <f t="shared" ref="C42:Y42" si="14">C43</f>
        <v>11298113.9</v>
      </c>
      <c r="D42" s="23">
        <f t="shared" si="14"/>
        <v>0</v>
      </c>
      <c r="E42" s="23">
        <f t="shared" si="14"/>
        <v>0</v>
      </c>
      <c r="F42" s="23">
        <f t="shared" si="14"/>
        <v>0</v>
      </c>
      <c r="G42" s="23">
        <f t="shared" si="14"/>
        <v>0</v>
      </c>
      <c r="H42" s="23">
        <f t="shared" si="14"/>
        <v>0</v>
      </c>
      <c r="I42" s="23">
        <f t="shared" si="14"/>
        <v>0</v>
      </c>
      <c r="J42" s="24">
        <f t="shared" si="14"/>
        <v>0</v>
      </c>
      <c r="K42" s="23">
        <f t="shared" si="14"/>
        <v>0</v>
      </c>
      <c r="L42" s="23">
        <f t="shared" si="14"/>
        <v>890</v>
      </c>
      <c r="M42" s="23">
        <f t="shared" si="14"/>
        <v>11298113.9</v>
      </c>
      <c r="N42" s="23">
        <f t="shared" si="14"/>
        <v>0</v>
      </c>
      <c r="O42" s="23">
        <f t="shared" si="14"/>
        <v>0</v>
      </c>
      <c r="P42" s="23">
        <f t="shared" si="14"/>
        <v>0</v>
      </c>
      <c r="Q42" s="23">
        <f t="shared" si="14"/>
        <v>0</v>
      </c>
      <c r="R42" s="23">
        <f t="shared" si="14"/>
        <v>0</v>
      </c>
      <c r="S42" s="23">
        <f t="shared" si="14"/>
        <v>0</v>
      </c>
      <c r="T42" s="23">
        <f t="shared" si="14"/>
        <v>0</v>
      </c>
      <c r="U42" s="23">
        <f t="shared" si="14"/>
        <v>0</v>
      </c>
      <c r="V42" s="23">
        <f t="shared" si="14"/>
        <v>0</v>
      </c>
      <c r="W42" s="23">
        <f t="shared" si="14"/>
        <v>0</v>
      </c>
      <c r="X42" s="23">
        <f t="shared" si="14"/>
        <v>0</v>
      </c>
      <c r="Y42" s="23">
        <f t="shared" si="14"/>
        <v>0</v>
      </c>
      <c r="Z42" s="25" t="s">
        <v>33</v>
      </c>
      <c r="AA42" s="25" t="s">
        <v>33</v>
      </c>
      <c r="AB42" s="25" t="s">
        <v>33</v>
      </c>
    </row>
    <row r="43" spans="1:28" ht="27.75" x14ac:dyDescent="0.4">
      <c r="A43" s="26">
        <v>5</v>
      </c>
      <c r="B43" s="27" t="s">
        <v>59</v>
      </c>
      <c r="C43" s="28">
        <f>D43+E43+F43+G43+H43+I43+K43+M43+O43+Q43+S43+T43+U43+V43+X43+Y43+W43</f>
        <v>11298113.9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32">
        <v>0</v>
      </c>
      <c r="K43" s="29">
        <v>0</v>
      </c>
      <c r="L43" s="29">
        <v>890</v>
      </c>
      <c r="M43" s="29">
        <v>11298113.9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31">
        <v>2028</v>
      </c>
      <c r="AA43" s="31">
        <v>2028</v>
      </c>
      <c r="AB43" s="31">
        <v>2028</v>
      </c>
    </row>
  </sheetData>
  <mergeCells count="43">
    <mergeCell ref="A33:B33"/>
    <mergeCell ref="A35:B35"/>
    <mergeCell ref="A36:B36"/>
    <mergeCell ref="A40:B40"/>
    <mergeCell ref="A42:B42"/>
    <mergeCell ref="A22:B22"/>
    <mergeCell ref="A23:B23"/>
    <mergeCell ref="A27:B27"/>
    <mergeCell ref="A29:B29"/>
    <mergeCell ref="A31:B31"/>
    <mergeCell ref="A12:B12"/>
    <mergeCell ref="A13:B13"/>
    <mergeCell ref="A16:B16"/>
    <mergeCell ref="A18:B18"/>
    <mergeCell ref="A20:B20"/>
    <mergeCell ref="Y5:Y9"/>
    <mergeCell ref="D6:D9"/>
    <mergeCell ref="E6:E9"/>
    <mergeCell ref="F6:F9"/>
    <mergeCell ref="G6:G9"/>
    <mergeCell ref="H6:H9"/>
    <mergeCell ref="I6:I9"/>
    <mergeCell ref="T5:T9"/>
    <mergeCell ref="U5:U9"/>
    <mergeCell ref="V5:V9"/>
    <mergeCell ref="W5:W9"/>
    <mergeCell ref="X5:X9"/>
    <mergeCell ref="W1:AB1"/>
    <mergeCell ref="A2:AB2"/>
    <mergeCell ref="A4:A10"/>
    <mergeCell ref="B4:B10"/>
    <mergeCell ref="C4:C9"/>
    <mergeCell ref="D4:S4"/>
    <mergeCell ref="T4:Y4"/>
    <mergeCell ref="Z4:Z10"/>
    <mergeCell ref="AA4:AA10"/>
    <mergeCell ref="AB4:AB10"/>
    <mergeCell ref="D5:I5"/>
    <mergeCell ref="J5:K9"/>
    <mergeCell ref="L5:M9"/>
    <mergeCell ref="N5:O9"/>
    <mergeCell ref="P5:Q9"/>
    <mergeCell ref="R5:S9"/>
  </mergeCells>
  <pageMargins left="0.70833333333333304" right="0.70833333333333304" top="0.74791666666666701" bottom="0.74791666666666701" header="0.511811023622047" footer="0.511811023622047"/>
  <pageSetup paperSize="8" scale="3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view="pageBreakPreview" topLeftCell="F1" zoomScale="40" zoomScaleNormal="40" zoomScaleSheetLayoutView="40" zoomScalePageLayoutView="36" workbookViewId="0">
      <selection activeCell="A9" sqref="A9:B9"/>
    </sheetView>
  </sheetViews>
  <sheetFormatPr defaultColWidth="9.140625" defaultRowHeight="15" x14ac:dyDescent="0.25"/>
  <cols>
    <col min="1" max="1" width="19.42578125" style="15" customWidth="1"/>
    <col min="2" max="2" width="136" style="15" customWidth="1"/>
    <col min="3" max="3" width="40.5703125" style="15" customWidth="1"/>
    <col min="4" max="4" width="41.28515625" style="15" customWidth="1"/>
    <col min="5" max="5" width="63.85546875" style="15" customWidth="1"/>
    <col min="6" max="6" width="39.140625" style="15" customWidth="1"/>
    <col min="7" max="7" width="39" style="15" customWidth="1"/>
    <col min="8" max="8" width="43.28515625" style="15" customWidth="1"/>
    <col min="9" max="9" width="42.28515625" style="15" customWidth="1"/>
    <col min="10" max="10" width="40.140625" style="15" customWidth="1"/>
    <col min="11" max="11" width="40.85546875" style="15" customWidth="1"/>
    <col min="12" max="12" width="43.7109375" style="15" customWidth="1"/>
    <col min="13" max="13" width="78.28515625" style="15" customWidth="1"/>
    <col min="14" max="14" width="53.140625" style="15" customWidth="1"/>
    <col min="15" max="15" width="34.140625" style="15" customWidth="1"/>
    <col min="16" max="16" width="37.28515625" style="15" customWidth="1"/>
    <col min="17" max="17" width="31.7109375" style="15" customWidth="1"/>
    <col min="18" max="18" width="40.85546875" style="15" customWidth="1"/>
    <col min="19" max="19" width="41.28515625" style="15" customWidth="1"/>
    <col min="20" max="20" width="40.42578125" style="15" customWidth="1"/>
    <col min="21" max="16384" width="9.140625" style="15"/>
  </cols>
  <sheetData>
    <row r="1" spans="1:20" ht="12.75" customHeight="1" x14ac:dyDescent="0.25">
      <c r="A1" s="35"/>
      <c r="B1" s="35"/>
      <c r="C1" s="35"/>
      <c r="D1" s="36"/>
      <c r="E1" s="36"/>
      <c r="F1" s="36"/>
      <c r="G1" s="36"/>
      <c r="H1" s="36"/>
      <c r="I1" s="36"/>
      <c r="J1" s="36"/>
      <c r="K1" s="37"/>
      <c r="L1" s="37"/>
      <c r="M1" s="35"/>
      <c r="N1" s="38"/>
      <c r="O1" s="38"/>
      <c r="P1" s="38"/>
      <c r="Q1" s="38"/>
      <c r="R1" s="38"/>
      <c r="S1" s="39"/>
      <c r="T1" s="39"/>
    </row>
    <row r="2" spans="1:20" ht="184.5" customHeight="1" x14ac:dyDescent="0.3">
      <c r="A2" s="35"/>
      <c r="B2" s="35"/>
      <c r="C2" s="35"/>
      <c r="D2" s="36"/>
      <c r="E2" s="36"/>
      <c r="F2" s="36"/>
      <c r="G2" s="36"/>
      <c r="H2" s="36"/>
      <c r="I2" s="36"/>
      <c r="J2" s="36"/>
      <c r="K2" s="37"/>
      <c r="L2" s="37"/>
      <c r="M2" s="35"/>
      <c r="N2" s="38"/>
      <c r="O2" s="38"/>
      <c r="P2" s="38"/>
      <c r="Q2" s="4" t="s">
        <v>60</v>
      </c>
      <c r="R2" s="4"/>
      <c r="S2" s="4"/>
      <c r="T2" s="4"/>
    </row>
    <row r="3" spans="1:20" ht="31.15" customHeight="1" x14ac:dyDescent="0.25">
      <c r="A3" s="35"/>
      <c r="B3" s="35"/>
      <c r="C3" s="35"/>
      <c r="D3" s="36"/>
      <c r="E3" s="36"/>
      <c r="F3" s="36"/>
      <c r="G3" s="36"/>
      <c r="H3" s="36"/>
      <c r="I3" s="36"/>
      <c r="J3" s="36"/>
      <c r="K3" s="37"/>
      <c r="L3" s="37"/>
      <c r="M3" s="35"/>
      <c r="N3" s="38"/>
      <c r="O3" s="38"/>
      <c r="P3" s="38"/>
      <c r="Q3" s="38"/>
      <c r="R3" s="38"/>
      <c r="S3" s="39"/>
      <c r="T3" s="40"/>
    </row>
    <row r="4" spans="1:20" ht="35.25" customHeight="1" x14ac:dyDescent="0.25">
      <c r="A4" s="3" t="s">
        <v>2</v>
      </c>
      <c r="B4" s="3" t="s">
        <v>61</v>
      </c>
      <c r="C4" s="3" t="s">
        <v>62</v>
      </c>
      <c r="D4" s="2" t="s">
        <v>63</v>
      </c>
      <c r="E4" s="2" t="s">
        <v>64</v>
      </c>
      <c r="F4" s="2" t="s">
        <v>65</v>
      </c>
      <c r="G4" s="2" t="s">
        <v>66</v>
      </c>
      <c r="H4" s="2" t="s">
        <v>67</v>
      </c>
      <c r="I4" s="2" t="s">
        <v>68</v>
      </c>
      <c r="J4" s="2" t="s">
        <v>69</v>
      </c>
      <c r="K4" s="1" t="s">
        <v>70</v>
      </c>
      <c r="L4" s="1" t="s">
        <v>71</v>
      </c>
      <c r="M4" s="3" t="s">
        <v>72</v>
      </c>
      <c r="N4" s="57" t="s">
        <v>73</v>
      </c>
      <c r="O4" s="57"/>
      <c r="P4" s="57"/>
      <c r="Q4" s="57"/>
      <c r="R4" s="57"/>
      <c r="S4" s="58" t="s">
        <v>74</v>
      </c>
      <c r="T4" s="59" t="s">
        <v>75</v>
      </c>
    </row>
    <row r="5" spans="1:20" ht="15" customHeight="1" x14ac:dyDescent="0.25">
      <c r="A5" s="3"/>
      <c r="B5" s="3"/>
      <c r="C5" s="3"/>
      <c r="D5" s="2"/>
      <c r="E5" s="2"/>
      <c r="F5" s="2"/>
      <c r="G5" s="2"/>
      <c r="H5" s="2"/>
      <c r="I5" s="2"/>
      <c r="J5" s="2"/>
      <c r="K5" s="1"/>
      <c r="L5" s="1"/>
      <c r="M5" s="3"/>
      <c r="N5" s="58" t="s">
        <v>76</v>
      </c>
      <c r="O5" s="58" t="s">
        <v>77</v>
      </c>
      <c r="P5" s="58" t="s">
        <v>78</v>
      </c>
      <c r="Q5" s="60" t="s">
        <v>79</v>
      </c>
      <c r="R5" s="58" t="s">
        <v>80</v>
      </c>
      <c r="S5" s="58"/>
      <c r="T5" s="59" t="s">
        <v>81</v>
      </c>
    </row>
    <row r="6" spans="1:20" ht="408" customHeight="1" x14ac:dyDescent="0.25">
      <c r="A6" s="3"/>
      <c r="B6" s="3"/>
      <c r="C6" s="3"/>
      <c r="D6" s="2"/>
      <c r="E6" s="2"/>
      <c r="F6" s="2"/>
      <c r="G6" s="2"/>
      <c r="H6" s="2"/>
      <c r="I6" s="2"/>
      <c r="J6" s="2"/>
      <c r="K6" s="1"/>
      <c r="L6" s="1"/>
      <c r="M6" s="3"/>
      <c r="N6" s="58"/>
      <c r="O6" s="58"/>
      <c r="P6" s="58"/>
      <c r="Q6" s="60"/>
      <c r="R6" s="58"/>
      <c r="S6" s="58"/>
      <c r="T6" s="59"/>
    </row>
    <row r="7" spans="1:20" ht="35.25" x14ac:dyDescent="0.25">
      <c r="A7" s="3"/>
      <c r="B7" s="3"/>
      <c r="C7" s="3"/>
      <c r="D7" s="2"/>
      <c r="E7" s="2"/>
      <c r="F7" s="2"/>
      <c r="G7" s="2"/>
      <c r="H7" s="41" t="s">
        <v>30</v>
      </c>
      <c r="I7" s="41" t="s">
        <v>30</v>
      </c>
      <c r="J7" s="41" t="s">
        <v>82</v>
      </c>
      <c r="K7" s="1"/>
      <c r="L7" s="1"/>
      <c r="M7" s="3"/>
      <c r="N7" s="42" t="s">
        <v>28</v>
      </c>
      <c r="O7" s="42" t="s">
        <v>28</v>
      </c>
      <c r="P7" s="42" t="s">
        <v>28</v>
      </c>
      <c r="Q7" s="42" t="s">
        <v>28</v>
      </c>
      <c r="R7" s="42" t="s">
        <v>28</v>
      </c>
      <c r="S7" s="42" t="s">
        <v>83</v>
      </c>
      <c r="T7" s="42" t="s">
        <v>83</v>
      </c>
    </row>
    <row r="8" spans="1:20" ht="35.25" x14ac:dyDescent="0.25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  <c r="J8" s="41">
        <v>10</v>
      </c>
      <c r="K8" s="41">
        <v>11</v>
      </c>
      <c r="L8" s="41">
        <v>12</v>
      </c>
      <c r="M8" s="35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  <c r="T8" s="41">
        <v>20</v>
      </c>
    </row>
    <row r="9" spans="1:20" ht="35.25" x14ac:dyDescent="0.5">
      <c r="A9" s="61" t="s">
        <v>32</v>
      </c>
      <c r="B9" s="61"/>
      <c r="C9" s="43" t="s">
        <v>33</v>
      </c>
      <c r="D9" s="43" t="s">
        <v>33</v>
      </c>
      <c r="E9" s="43" t="s">
        <v>33</v>
      </c>
      <c r="F9" s="43" t="s">
        <v>33</v>
      </c>
      <c r="G9" s="43" t="s">
        <v>33</v>
      </c>
      <c r="H9" s="42">
        <f>H10+H13+H15+H17</f>
        <v>11861.4</v>
      </c>
      <c r="I9" s="42">
        <f>I10+I13+I15+I17</f>
        <v>7227.9000000000005</v>
      </c>
      <c r="J9" s="44">
        <f>J10+J13+J15+J17</f>
        <v>495</v>
      </c>
      <c r="K9" s="43" t="s">
        <v>33</v>
      </c>
      <c r="L9" s="43" t="s">
        <v>33</v>
      </c>
      <c r="M9" s="43" t="s">
        <v>33</v>
      </c>
      <c r="N9" s="45">
        <f>N10+N13+N15+N17</f>
        <v>54855385.969999999</v>
      </c>
      <c r="O9" s="45">
        <f>O10+O13+O15+O17</f>
        <v>0</v>
      </c>
      <c r="P9" s="45">
        <f>P10+P13+P15+P17</f>
        <v>0</v>
      </c>
      <c r="Q9" s="45">
        <f>Q10+Q13+Q15+Q17</f>
        <v>0</v>
      </c>
      <c r="R9" s="45">
        <f>R10+R13+R15+R17</f>
        <v>54855385.969999999</v>
      </c>
      <c r="S9" s="45">
        <f t="shared" ref="S9:S40" si="0">N9/H9</f>
        <v>4624.6974193602782</v>
      </c>
      <c r="T9" s="46">
        <f>MAX(T10:T18)</f>
        <v>11012.105060241</v>
      </c>
    </row>
    <row r="10" spans="1:20" ht="35.25" x14ac:dyDescent="0.5">
      <c r="A10" s="61" t="s">
        <v>34</v>
      </c>
      <c r="B10" s="61"/>
      <c r="C10" s="43" t="s">
        <v>33</v>
      </c>
      <c r="D10" s="43" t="s">
        <v>33</v>
      </c>
      <c r="E10" s="43" t="s">
        <v>33</v>
      </c>
      <c r="F10" s="43" t="s">
        <v>33</v>
      </c>
      <c r="G10" s="43" t="s">
        <v>33</v>
      </c>
      <c r="H10" s="47">
        <f>H11+H12</f>
        <v>9411.9</v>
      </c>
      <c r="I10" s="47">
        <f>I11+I12</f>
        <v>5540.3</v>
      </c>
      <c r="J10" s="44">
        <f>J11+J12</f>
        <v>392</v>
      </c>
      <c r="K10" s="43" t="s">
        <v>33</v>
      </c>
      <c r="L10" s="43" t="s">
        <v>33</v>
      </c>
      <c r="M10" s="43" t="s">
        <v>33</v>
      </c>
      <c r="N10" s="45">
        <f>N11+N12</f>
        <v>28895113.02</v>
      </c>
      <c r="O10" s="45">
        <f>O11+O12</f>
        <v>0</v>
      </c>
      <c r="P10" s="45">
        <f>P11+P12</f>
        <v>0</v>
      </c>
      <c r="Q10" s="45">
        <f>Q11+Q12</f>
        <v>0</v>
      </c>
      <c r="R10" s="45">
        <f>R11+R12</f>
        <v>28895113.02</v>
      </c>
      <c r="S10" s="45">
        <f t="shared" si="0"/>
        <v>3070.0616262391227</v>
      </c>
      <c r="T10" s="48">
        <f>MAX(T11:T12)</f>
        <v>5771.8024961177889</v>
      </c>
    </row>
    <row r="11" spans="1:20" ht="35.25" x14ac:dyDescent="0.5">
      <c r="A11" s="43">
        <v>1</v>
      </c>
      <c r="B11" s="49" t="s">
        <v>35</v>
      </c>
      <c r="C11" s="50"/>
      <c r="D11" s="43">
        <v>1983</v>
      </c>
      <c r="E11" s="43" t="s">
        <v>84</v>
      </c>
      <c r="F11" s="43">
        <v>9</v>
      </c>
      <c r="G11" s="43" t="s">
        <v>85</v>
      </c>
      <c r="H11" s="47">
        <v>7673.2</v>
      </c>
      <c r="I11" s="47">
        <v>4547.1000000000004</v>
      </c>
      <c r="J11" s="44">
        <v>374</v>
      </c>
      <c r="K11" s="43" t="s">
        <v>86</v>
      </c>
      <c r="L11" s="43" t="s">
        <v>87</v>
      </c>
      <c r="M11" s="43" t="s">
        <v>88</v>
      </c>
      <c r="N11" s="45">
        <v>18859680.02</v>
      </c>
      <c r="O11" s="45">
        <v>0</v>
      </c>
      <c r="P11" s="45">
        <v>0</v>
      </c>
      <c r="Q11" s="45">
        <v>0</v>
      </c>
      <c r="R11" s="45">
        <f>N11-O11-P11-Q11</f>
        <v>18859680.02</v>
      </c>
      <c r="S11" s="45">
        <f t="shared" si="0"/>
        <v>2457.8637361205233</v>
      </c>
      <c r="T11" s="48">
        <f>S11</f>
        <v>2457.8637361205233</v>
      </c>
    </row>
    <row r="12" spans="1:20" ht="35.25" x14ac:dyDescent="0.5">
      <c r="A12" s="43">
        <v>2</v>
      </c>
      <c r="B12" s="49" t="s">
        <v>36</v>
      </c>
      <c r="C12" s="50"/>
      <c r="D12" s="43">
        <v>1980</v>
      </c>
      <c r="E12" s="43" t="s">
        <v>89</v>
      </c>
      <c r="F12" s="43">
        <v>2</v>
      </c>
      <c r="G12" s="43" t="s">
        <v>90</v>
      </c>
      <c r="H12" s="47">
        <v>1738.7</v>
      </c>
      <c r="I12" s="47">
        <v>993.2</v>
      </c>
      <c r="J12" s="44">
        <v>18</v>
      </c>
      <c r="K12" s="43" t="s">
        <v>86</v>
      </c>
      <c r="L12" s="43" t="s">
        <v>87</v>
      </c>
      <c r="M12" s="43" t="s">
        <v>91</v>
      </c>
      <c r="N12" s="45">
        <v>10035433</v>
      </c>
      <c r="O12" s="45">
        <v>0</v>
      </c>
      <c r="P12" s="45">
        <v>0</v>
      </c>
      <c r="Q12" s="45">
        <v>0</v>
      </c>
      <c r="R12" s="45">
        <f>N12-O12-P12-Q12</f>
        <v>10035433</v>
      </c>
      <c r="S12" s="45">
        <f t="shared" si="0"/>
        <v>5771.8024961177889</v>
      </c>
      <c r="T12" s="48">
        <f>S12</f>
        <v>5771.8024961177889</v>
      </c>
    </row>
    <row r="13" spans="1:20" ht="35.25" x14ac:dyDescent="0.5">
      <c r="A13" s="61" t="s">
        <v>37</v>
      </c>
      <c r="B13" s="61"/>
      <c r="C13" s="43" t="s">
        <v>33</v>
      </c>
      <c r="D13" s="43" t="s">
        <v>33</v>
      </c>
      <c r="E13" s="43" t="s">
        <v>33</v>
      </c>
      <c r="F13" s="43" t="s">
        <v>33</v>
      </c>
      <c r="G13" s="43" t="s">
        <v>33</v>
      </c>
      <c r="H13" s="47">
        <f>H14</f>
        <v>1260.3</v>
      </c>
      <c r="I13" s="47">
        <f>I14</f>
        <v>585.6</v>
      </c>
      <c r="J13" s="44">
        <f>J14</f>
        <v>44</v>
      </c>
      <c r="K13" s="43" t="s">
        <v>33</v>
      </c>
      <c r="L13" s="43" t="s">
        <v>33</v>
      </c>
      <c r="M13" s="43" t="s">
        <v>33</v>
      </c>
      <c r="N13" s="45">
        <f>N14</f>
        <v>13456180.6</v>
      </c>
      <c r="O13" s="45">
        <f>O14</f>
        <v>0</v>
      </c>
      <c r="P13" s="45">
        <f>P14</f>
        <v>0</v>
      </c>
      <c r="Q13" s="45">
        <f>Q14</f>
        <v>0</v>
      </c>
      <c r="R13" s="45">
        <f>R14</f>
        <v>13456180.6</v>
      </c>
      <c r="S13" s="45">
        <f t="shared" si="0"/>
        <v>10676.966277870348</v>
      </c>
      <c r="T13" s="48">
        <f>T14</f>
        <v>10676.966277870348</v>
      </c>
    </row>
    <row r="14" spans="1:20" ht="35.25" x14ac:dyDescent="0.5">
      <c r="A14" s="43">
        <v>3</v>
      </c>
      <c r="B14" s="49" t="s">
        <v>38</v>
      </c>
      <c r="C14" s="50"/>
      <c r="D14" s="43">
        <v>1978</v>
      </c>
      <c r="E14" s="43" t="s">
        <v>89</v>
      </c>
      <c r="F14" s="43">
        <v>2</v>
      </c>
      <c r="G14" s="43" t="s">
        <v>90</v>
      </c>
      <c r="H14" s="47">
        <v>1260.3</v>
      </c>
      <c r="I14" s="47">
        <v>585.6</v>
      </c>
      <c r="J14" s="44">
        <v>44</v>
      </c>
      <c r="K14" s="43" t="s">
        <v>86</v>
      </c>
      <c r="L14" s="43" t="s">
        <v>92</v>
      </c>
      <c r="M14" s="43" t="s">
        <v>93</v>
      </c>
      <c r="N14" s="45">
        <v>13456180.6</v>
      </c>
      <c r="O14" s="45">
        <v>0</v>
      </c>
      <c r="P14" s="45">
        <v>0</v>
      </c>
      <c r="Q14" s="45">
        <v>0</v>
      </c>
      <c r="R14" s="45">
        <f>N14-O14-P14-Q14</f>
        <v>13456180.6</v>
      </c>
      <c r="S14" s="45">
        <f t="shared" si="0"/>
        <v>10676.966277870348</v>
      </c>
      <c r="T14" s="48">
        <f>S14</f>
        <v>10676.966277870348</v>
      </c>
    </row>
    <row r="15" spans="1:20" ht="35.25" x14ac:dyDescent="0.5">
      <c r="A15" s="61" t="s">
        <v>39</v>
      </c>
      <c r="B15" s="61"/>
      <c r="C15" s="43" t="s">
        <v>33</v>
      </c>
      <c r="D15" s="43" t="s">
        <v>33</v>
      </c>
      <c r="E15" s="43" t="s">
        <v>33</v>
      </c>
      <c r="F15" s="43" t="s">
        <v>33</v>
      </c>
      <c r="G15" s="43" t="s">
        <v>33</v>
      </c>
      <c r="H15" s="47">
        <f>H16</f>
        <v>774.2</v>
      </c>
      <c r="I15" s="47">
        <f>I16</f>
        <v>715</v>
      </c>
      <c r="J15" s="44">
        <f>J16</f>
        <v>42</v>
      </c>
      <c r="K15" s="43" t="s">
        <v>33</v>
      </c>
      <c r="L15" s="43" t="s">
        <v>33</v>
      </c>
      <c r="M15" s="43" t="s">
        <v>33</v>
      </c>
      <c r="N15" s="45">
        <f>N16</f>
        <v>7934068.75</v>
      </c>
      <c r="O15" s="45">
        <f>O16</f>
        <v>0</v>
      </c>
      <c r="P15" s="45">
        <f>P16</f>
        <v>0</v>
      </c>
      <c r="Q15" s="45">
        <f>Q16</f>
        <v>0</v>
      </c>
      <c r="R15" s="45">
        <f>R16</f>
        <v>7934068.75</v>
      </c>
      <c r="S15" s="45">
        <f t="shared" si="0"/>
        <v>10248.086734693878</v>
      </c>
      <c r="T15" s="48">
        <f>T16</f>
        <v>10248.086734693899</v>
      </c>
    </row>
    <row r="16" spans="1:20" ht="35.25" x14ac:dyDescent="0.5">
      <c r="A16" s="43">
        <v>4</v>
      </c>
      <c r="B16" s="49" t="s">
        <v>40</v>
      </c>
      <c r="C16" s="50"/>
      <c r="D16" s="43">
        <v>1970</v>
      </c>
      <c r="E16" s="43" t="s">
        <v>89</v>
      </c>
      <c r="F16" s="43">
        <v>2</v>
      </c>
      <c r="G16" s="43" t="s">
        <v>94</v>
      </c>
      <c r="H16" s="47">
        <v>774.2</v>
      </c>
      <c r="I16" s="47">
        <v>715</v>
      </c>
      <c r="J16" s="44">
        <v>42</v>
      </c>
      <c r="K16" s="43" t="s">
        <v>86</v>
      </c>
      <c r="L16" s="43" t="s">
        <v>92</v>
      </c>
      <c r="M16" s="43" t="s">
        <v>93</v>
      </c>
      <c r="N16" s="45">
        <v>7934068.75</v>
      </c>
      <c r="O16" s="45">
        <v>0</v>
      </c>
      <c r="P16" s="45">
        <v>0</v>
      </c>
      <c r="Q16" s="45">
        <v>0</v>
      </c>
      <c r="R16" s="45">
        <f>N16-O16-P16-Q16</f>
        <v>7934068.75</v>
      </c>
      <c r="S16" s="45">
        <f t="shared" si="0"/>
        <v>10248.086734693878</v>
      </c>
      <c r="T16" s="48">
        <v>10248.086734693899</v>
      </c>
    </row>
    <row r="17" spans="1:20" ht="35.25" x14ac:dyDescent="0.5">
      <c r="A17" s="61" t="s">
        <v>41</v>
      </c>
      <c r="B17" s="61"/>
      <c r="C17" s="43" t="s">
        <v>33</v>
      </c>
      <c r="D17" s="43" t="s">
        <v>33</v>
      </c>
      <c r="E17" s="43" t="s">
        <v>33</v>
      </c>
      <c r="F17" s="43" t="s">
        <v>33</v>
      </c>
      <c r="G17" s="43" t="s">
        <v>33</v>
      </c>
      <c r="H17" s="47">
        <f>H18</f>
        <v>415</v>
      </c>
      <c r="I17" s="47">
        <f>I18</f>
        <v>387</v>
      </c>
      <c r="J17" s="44">
        <f>J18</f>
        <v>17</v>
      </c>
      <c r="K17" s="43" t="s">
        <v>33</v>
      </c>
      <c r="L17" s="43" t="s">
        <v>33</v>
      </c>
      <c r="M17" s="43" t="s">
        <v>33</v>
      </c>
      <c r="N17" s="45">
        <f>N18</f>
        <v>4570023.5999999996</v>
      </c>
      <c r="O17" s="45">
        <f>O18</f>
        <v>0</v>
      </c>
      <c r="P17" s="45">
        <f>P18</f>
        <v>0</v>
      </c>
      <c r="Q17" s="45">
        <f>Q18</f>
        <v>0</v>
      </c>
      <c r="R17" s="45">
        <f>R18</f>
        <v>4570023.5999999996</v>
      </c>
      <c r="S17" s="45">
        <f t="shared" si="0"/>
        <v>11012.105060240963</v>
      </c>
      <c r="T17" s="48">
        <f>T18</f>
        <v>11012.105060241</v>
      </c>
    </row>
    <row r="18" spans="1:20" ht="35.25" x14ac:dyDescent="0.5">
      <c r="A18" s="43">
        <v>5</v>
      </c>
      <c r="B18" s="49" t="s">
        <v>42</v>
      </c>
      <c r="C18" s="50"/>
      <c r="D18" s="43">
        <v>1978</v>
      </c>
      <c r="E18" s="43" t="s">
        <v>89</v>
      </c>
      <c r="F18" s="43">
        <v>2</v>
      </c>
      <c r="G18" s="43" t="s">
        <v>95</v>
      </c>
      <c r="H18" s="47">
        <v>415</v>
      </c>
      <c r="I18" s="47">
        <v>387</v>
      </c>
      <c r="J18" s="44">
        <v>17</v>
      </c>
      <c r="K18" s="43" t="s">
        <v>86</v>
      </c>
      <c r="L18" s="43" t="s">
        <v>92</v>
      </c>
      <c r="M18" s="43" t="s">
        <v>93</v>
      </c>
      <c r="N18" s="45">
        <v>4570023.5999999996</v>
      </c>
      <c r="O18" s="45">
        <v>0</v>
      </c>
      <c r="P18" s="45">
        <v>0</v>
      </c>
      <c r="Q18" s="45">
        <v>0</v>
      </c>
      <c r="R18" s="45">
        <f>N18-O18-P18-Q18</f>
        <v>4570023.5999999996</v>
      </c>
      <c r="S18" s="45">
        <f t="shared" si="0"/>
        <v>11012.105060240963</v>
      </c>
      <c r="T18" s="48">
        <v>11012.105060241</v>
      </c>
    </row>
    <row r="19" spans="1:20" ht="35.25" x14ac:dyDescent="0.5">
      <c r="A19" s="62" t="s">
        <v>43</v>
      </c>
      <c r="B19" s="62"/>
      <c r="C19" s="43" t="s">
        <v>33</v>
      </c>
      <c r="D19" s="43" t="s">
        <v>33</v>
      </c>
      <c r="E19" s="43" t="s">
        <v>33</v>
      </c>
      <c r="F19" s="43" t="s">
        <v>33</v>
      </c>
      <c r="G19" s="43" t="s">
        <v>33</v>
      </c>
      <c r="H19" s="47">
        <f>H20+H24+H26+H28+H30</f>
        <v>9745.6</v>
      </c>
      <c r="I19" s="47">
        <f>I20+I24+I26+I28+I30</f>
        <v>6639.5999999999995</v>
      </c>
      <c r="J19" s="44">
        <f>J20+J24+J26+J28+J30</f>
        <v>604</v>
      </c>
      <c r="K19" s="43" t="s">
        <v>33</v>
      </c>
      <c r="L19" s="43" t="s">
        <v>33</v>
      </c>
      <c r="M19" s="43" t="s">
        <v>33</v>
      </c>
      <c r="N19" s="45">
        <f>N20+N24+N26+N28+N30</f>
        <v>71640197.689999998</v>
      </c>
      <c r="O19" s="45">
        <f>O20+O24+O26+O28+O30</f>
        <v>0</v>
      </c>
      <c r="P19" s="45">
        <f>P20+P24+P26+P28+P30</f>
        <v>0</v>
      </c>
      <c r="Q19" s="45">
        <f>Q20+Q24+Q26+Q28+Q30</f>
        <v>0</v>
      </c>
      <c r="R19" s="45">
        <f>R20+R24+R26+R28+R30</f>
        <v>71640197.689999998</v>
      </c>
      <c r="S19" s="45">
        <f t="shared" si="0"/>
        <v>7351.029971474306</v>
      </c>
      <c r="T19" s="48">
        <f>MAX(T20:T31)</f>
        <v>13833.5906923238</v>
      </c>
    </row>
    <row r="20" spans="1:20" ht="35.25" x14ac:dyDescent="0.5">
      <c r="A20" s="61" t="s">
        <v>34</v>
      </c>
      <c r="B20" s="61"/>
      <c r="C20" s="43" t="s">
        <v>33</v>
      </c>
      <c r="D20" s="43" t="s">
        <v>33</v>
      </c>
      <c r="E20" s="43" t="s">
        <v>33</v>
      </c>
      <c r="F20" s="43" t="s">
        <v>33</v>
      </c>
      <c r="G20" s="43" t="s">
        <v>33</v>
      </c>
      <c r="H20" s="47">
        <f>H21+H22+H23</f>
        <v>6611.2</v>
      </c>
      <c r="I20" s="47">
        <f>I21+I22+I23</f>
        <v>4164</v>
      </c>
      <c r="J20" s="44">
        <f>J21+J22+J23</f>
        <v>436</v>
      </c>
      <c r="K20" s="43" t="s">
        <v>33</v>
      </c>
      <c r="L20" s="43" t="s">
        <v>33</v>
      </c>
      <c r="M20" s="43" t="s">
        <v>33</v>
      </c>
      <c r="N20" s="45">
        <f>N21+N22+N23</f>
        <v>33450033.850000001</v>
      </c>
      <c r="O20" s="45">
        <f>O21+O22+O23</f>
        <v>0</v>
      </c>
      <c r="P20" s="45">
        <f>P21+P22+P23</f>
        <v>0</v>
      </c>
      <c r="Q20" s="45">
        <f>Q21+Q22+Q23</f>
        <v>0</v>
      </c>
      <c r="R20" s="45">
        <f>R21+R22+R23</f>
        <v>33450033.850000001</v>
      </c>
      <c r="S20" s="45">
        <f t="shared" si="0"/>
        <v>5059.6009574661184</v>
      </c>
      <c r="T20" s="48">
        <f>MAX(T21:T23)</f>
        <v>6602.4299971886403</v>
      </c>
    </row>
    <row r="21" spans="1:20" ht="35.25" x14ac:dyDescent="0.5">
      <c r="A21" s="43">
        <v>1</v>
      </c>
      <c r="B21" s="49" t="s">
        <v>44</v>
      </c>
      <c r="C21" s="50"/>
      <c r="D21" s="43">
        <v>1981</v>
      </c>
      <c r="E21" s="43" t="s">
        <v>89</v>
      </c>
      <c r="F21" s="43">
        <v>2</v>
      </c>
      <c r="G21" s="43" t="s">
        <v>94</v>
      </c>
      <c r="H21" s="47">
        <v>1067.0999999999999</v>
      </c>
      <c r="I21" s="47">
        <v>570.79999999999995</v>
      </c>
      <c r="J21" s="44">
        <v>12</v>
      </c>
      <c r="K21" s="43" t="s">
        <v>86</v>
      </c>
      <c r="L21" s="43" t="s">
        <v>92</v>
      </c>
      <c r="M21" s="43" t="s">
        <v>93</v>
      </c>
      <c r="N21" s="45">
        <v>7045453.0499999998</v>
      </c>
      <c r="O21" s="45">
        <v>0</v>
      </c>
      <c r="P21" s="45">
        <v>0</v>
      </c>
      <c r="Q21" s="45">
        <v>0</v>
      </c>
      <c r="R21" s="45">
        <f>N21-O21-P21-Q21</f>
        <v>7045453.0499999998</v>
      </c>
      <c r="S21" s="45">
        <f t="shared" si="0"/>
        <v>6602.4299971886421</v>
      </c>
      <c r="T21" s="48">
        <v>6602.4299971886403</v>
      </c>
    </row>
    <row r="22" spans="1:20" ht="35.25" x14ac:dyDescent="0.5">
      <c r="A22" s="43">
        <v>2</v>
      </c>
      <c r="B22" s="49" t="s">
        <v>45</v>
      </c>
      <c r="C22" s="50"/>
      <c r="D22" s="43">
        <v>1971</v>
      </c>
      <c r="E22" s="43" t="s">
        <v>89</v>
      </c>
      <c r="F22" s="43">
        <v>5</v>
      </c>
      <c r="G22" s="43" t="s">
        <v>95</v>
      </c>
      <c r="H22" s="47">
        <v>3969.6</v>
      </c>
      <c r="I22" s="47">
        <v>2732.6</v>
      </c>
      <c r="J22" s="44">
        <v>406</v>
      </c>
      <c r="K22" s="43" t="s">
        <v>86</v>
      </c>
      <c r="L22" s="43" t="s">
        <v>92</v>
      </c>
      <c r="M22" s="43" t="s">
        <v>93</v>
      </c>
      <c r="N22" s="45">
        <v>16502863</v>
      </c>
      <c r="O22" s="45">
        <v>0</v>
      </c>
      <c r="P22" s="45">
        <v>0</v>
      </c>
      <c r="Q22" s="45">
        <v>0</v>
      </c>
      <c r="R22" s="45">
        <f>N22-O22-P22-Q22</f>
        <v>16502863</v>
      </c>
      <c r="S22" s="45">
        <f t="shared" si="0"/>
        <v>4157.3113160016128</v>
      </c>
      <c r="T22" s="48">
        <v>4157.3113160016101</v>
      </c>
    </row>
    <row r="23" spans="1:20" ht="35.25" x14ac:dyDescent="0.5">
      <c r="A23" s="43">
        <v>3</v>
      </c>
      <c r="B23" s="49" t="s">
        <v>46</v>
      </c>
      <c r="C23" s="50"/>
      <c r="D23" s="43">
        <v>1981</v>
      </c>
      <c r="E23" s="43" t="s">
        <v>89</v>
      </c>
      <c r="F23" s="43">
        <v>2</v>
      </c>
      <c r="G23" s="43" t="s">
        <v>90</v>
      </c>
      <c r="H23" s="47">
        <v>1574.5</v>
      </c>
      <c r="I23" s="47">
        <v>860.6</v>
      </c>
      <c r="J23" s="44">
        <v>18</v>
      </c>
      <c r="K23" s="43" t="s">
        <v>86</v>
      </c>
      <c r="L23" s="43" t="s">
        <v>87</v>
      </c>
      <c r="M23" s="43" t="s">
        <v>91</v>
      </c>
      <c r="N23" s="45">
        <v>9901717.8000000007</v>
      </c>
      <c r="O23" s="45">
        <v>0</v>
      </c>
      <c r="P23" s="45">
        <v>0</v>
      </c>
      <c r="Q23" s="45">
        <v>0</v>
      </c>
      <c r="R23" s="45">
        <f>N23-O23-P23-Q23</f>
        <v>9901717.8000000007</v>
      </c>
      <c r="S23" s="45">
        <f t="shared" si="0"/>
        <v>6288.8013972689751</v>
      </c>
      <c r="T23" s="48">
        <v>6288.8013972689796</v>
      </c>
    </row>
    <row r="24" spans="1:20" ht="35.25" x14ac:dyDescent="0.5">
      <c r="A24" s="61" t="s">
        <v>47</v>
      </c>
      <c r="B24" s="61"/>
      <c r="C24" s="43" t="s">
        <v>33</v>
      </c>
      <c r="D24" s="43" t="s">
        <v>33</v>
      </c>
      <c r="E24" s="43" t="s">
        <v>33</v>
      </c>
      <c r="F24" s="43" t="s">
        <v>33</v>
      </c>
      <c r="G24" s="43" t="s">
        <v>33</v>
      </c>
      <c r="H24" s="47">
        <f>H25</f>
        <v>706.3</v>
      </c>
      <c r="I24" s="47">
        <f>I25</f>
        <v>461.2</v>
      </c>
      <c r="J24" s="44">
        <f>J25</f>
        <v>42</v>
      </c>
      <c r="K24" s="43" t="s">
        <v>33</v>
      </c>
      <c r="L24" s="43" t="s">
        <v>33</v>
      </c>
      <c r="M24" s="43" t="s">
        <v>33</v>
      </c>
      <c r="N24" s="45">
        <f>N25</f>
        <v>7540538.9000000004</v>
      </c>
      <c r="O24" s="45">
        <f>O25</f>
        <v>0</v>
      </c>
      <c r="P24" s="45">
        <f>P25</f>
        <v>0</v>
      </c>
      <c r="Q24" s="45">
        <f>Q25</f>
        <v>0</v>
      </c>
      <c r="R24" s="45">
        <f>R25</f>
        <v>7540538.9000000004</v>
      </c>
      <c r="S24" s="45">
        <f t="shared" si="0"/>
        <v>10676.113407900328</v>
      </c>
      <c r="T24" s="48">
        <f>T25</f>
        <v>10676.113464533501</v>
      </c>
    </row>
    <row r="25" spans="1:20" ht="35.25" x14ac:dyDescent="0.5">
      <c r="A25" s="43">
        <v>4</v>
      </c>
      <c r="B25" s="49" t="s">
        <v>48</v>
      </c>
      <c r="C25" s="50"/>
      <c r="D25" s="43">
        <v>1973</v>
      </c>
      <c r="E25" s="43" t="s">
        <v>89</v>
      </c>
      <c r="F25" s="43">
        <v>2</v>
      </c>
      <c r="G25" s="43" t="s">
        <v>94</v>
      </c>
      <c r="H25" s="47">
        <v>706.3</v>
      </c>
      <c r="I25" s="47">
        <v>461.2</v>
      </c>
      <c r="J25" s="44">
        <v>42</v>
      </c>
      <c r="K25" s="43" t="s">
        <v>86</v>
      </c>
      <c r="L25" s="43" t="s">
        <v>92</v>
      </c>
      <c r="M25" s="43" t="s">
        <v>93</v>
      </c>
      <c r="N25" s="45">
        <v>7540538.9000000004</v>
      </c>
      <c r="O25" s="45">
        <v>0</v>
      </c>
      <c r="P25" s="45">
        <v>0</v>
      </c>
      <c r="Q25" s="45">
        <v>0</v>
      </c>
      <c r="R25" s="45">
        <f>N25-O25-P25-Q25</f>
        <v>7540538.9000000004</v>
      </c>
      <c r="S25" s="45">
        <f t="shared" si="0"/>
        <v>10676.113407900328</v>
      </c>
      <c r="T25" s="48">
        <v>10676.113464533501</v>
      </c>
    </row>
    <row r="26" spans="1:20" ht="35.25" x14ac:dyDescent="0.5">
      <c r="A26" s="61" t="s">
        <v>49</v>
      </c>
      <c r="B26" s="61"/>
      <c r="C26" s="43" t="s">
        <v>33</v>
      </c>
      <c r="D26" s="43" t="s">
        <v>33</v>
      </c>
      <c r="E26" s="43" t="s">
        <v>33</v>
      </c>
      <c r="F26" s="43" t="s">
        <v>33</v>
      </c>
      <c r="G26" s="43" t="s">
        <v>33</v>
      </c>
      <c r="H26" s="47">
        <f>H27</f>
        <v>686</v>
      </c>
      <c r="I26" s="47">
        <f>I27</f>
        <v>452.9</v>
      </c>
      <c r="J26" s="44">
        <f>J27</f>
        <v>42</v>
      </c>
      <c r="K26" s="43" t="s">
        <v>33</v>
      </c>
      <c r="L26" s="43" t="s">
        <v>33</v>
      </c>
      <c r="M26" s="43" t="s">
        <v>33</v>
      </c>
      <c r="N26" s="45">
        <f>N27</f>
        <v>9114658.1799999997</v>
      </c>
      <c r="O26" s="45">
        <f>O27</f>
        <v>0</v>
      </c>
      <c r="P26" s="45">
        <f>P27</f>
        <v>0</v>
      </c>
      <c r="Q26" s="45">
        <f>Q27</f>
        <v>0</v>
      </c>
      <c r="R26" s="45">
        <f>R27</f>
        <v>9114658.1799999997</v>
      </c>
      <c r="S26" s="45">
        <f t="shared" si="0"/>
        <v>13286.673731778425</v>
      </c>
      <c r="T26" s="48">
        <f>T27</f>
        <v>13286.673731778401</v>
      </c>
    </row>
    <row r="27" spans="1:20" ht="35.25" x14ac:dyDescent="0.5">
      <c r="A27" s="43">
        <v>5</v>
      </c>
      <c r="B27" s="49" t="s">
        <v>50</v>
      </c>
      <c r="C27" s="50"/>
      <c r="D27" s="43">
        <v>1971</v>
      </c>
      <c r="E27" s="43" t="s">
        <v>89</v>
      </c>
      <c r="F27" s="43">
        <v>2</v>
      </c>
      <c r="G27" s="43" t="s">
        <v>94</v>
      </c>
      <c r="H27" s="47">
        <v>686</v>
      </c>
      <c r="I27" s="47">
        <v>452.9</v>
      </c>
      <c r="J27" s="44">
        <v>42</v>
      </c>
      <c r="K27" s="43" t="s">
        <v>86</v>
      </c>
      <c r="L27" s="43" t="s">
        <v>92</v>
      </c>
      <c r="M27" s="43" t="s">
        <v>93</v>
      </c>
      <c r="N27" s="45">
        <v>9114658.1799999997</v>
      </c>
      <c r="O27" s="45">
        <v>0</v>
      </c>
      <c r="P27" s="45">
        <v>0</v>
      </c>
      <c r="Q27" s="45">
        <v>0</v>
      </c>
      <c r="R27" s="45">
        <f>N27-O27-P27-Q27</f>
        <v>9114658.1799999997</v>
      </c>
      <c r="S27" s="45">
        <f t="shared" si="0"/>
        <v>13286.673731778425</v>
      </c>
      <c r="T27" s="48">
        <v>13286.673731778401</v>
      </c>
    </row>
    <row r="28" spans="1:20" ht="35.25" x14ac:dyDescent="0.5">
      <c r="A28" s="61" t="s">
        <v>39</v>
      </c>
      <c r="B28" s="61"/>
      <c r="C28" s="43" t="s">
        <v>33</v>
      </c>
      <c r="D28" s="43" t="s">
        <v>33</v>
      </c>
      <c r="E28" s="43" t="s">
        <v>33</v>
      </c>
      <c r="F28" s="43" t="s">
        <v>33</v>
      </c>
      <c r="G28" s="43" t="s">
        <v>33</v>
      </c>
      <c r="H28" s="47">
        <f>H29</f>
        <v>956.2</v>
      </c>
      <c r="I28" s="47">
        <f>I29</f>
        <v>835.3</v>
      </c>
      <c r="J28" s="44">
        <f>J29</f>
        <v>47</v>
      </c>
      <c r="K28" s="43" t="s">
        <v>33</v>
      </c>
      <c r="L28" s="43" t="s">
        <v>33</v>
      </c>
      <c r="M28" s="43" t="s">
        <v>33</v>
      </c>
      <c r="N28" s="45">
        <f>N29</f>
        <v>13227679.42</v>
      </c>
      <c r="O28" s="45">
        <f>O29</f>
        <v>0</v>
      </c>
      <c r="P28" s="45">
        <f>P29</f>
        <v>0</v>
      </c>
      <c r="Q28" s="45">
        <f>Q29</f>
        <v>0</v>
      </c>
      <c r="R28" s="45">
        <f>R29</f>
        <v>13227679.42</v>
      </c>
      <c r="S28" s="45">
        <f t="shared" si="0"/>
        <v>13833.590692323782</v>
      </c>
      <c r="T28" s="48">
        <f>T29</f>
        <v>13833.5906923238</v>
      </c>
    </row>
    <row r="29" spans="1:20" ht="35.25" x14ac:dyDescent="0.5">
      <c r="A29" s="43">
        <v>6</v>
      </c>
      <c r="B29" s="49" t="s">
        <v>51</v>
      </c>
      <c r="C29" s="50"/>
      <c r="D29" s="43">
        <v>1986</v>
      </c>
      <c r="E29" s="43" t="s">
        <v>89</v>
      </c>
      <c r="F29" s="43">
        <v>2</v>
      </c>
      <c r="G29" s="43" t="s">
        <v>90</v>
      </c>
      <c r="H29" s="47">
        <v>956.2</v>
      </c>
      <c r="I29" s="47">
        <v>835.3</v>
      </c>
      <c r="J29" s="44">
        <v>47</v>
      </c>
      <c r="K29" s="43" t="s">
        <v>86</v>
      </c>
      <c r="L29" s="43" t="s">
        <v>92</v>
      </c>
      <c r="M29" s="43" t="s">
        <v>93</v>
      </c>
      <c r="N29" s="45">
        <v>13227679.42</v>
      </c>
      <c r="O29" s="45">
        <v>0</v>
      </c>
      <c r="P29" s="45">
        <v>0</v>
      </c>
      <c r="Q29" s="45">
        <v>0</v>
      </c>
      <c r="R29" s="45">
        <f>N29-O29-P29-Q29</f>
        <v>13227679.42</v>
      </c>
      <c r="S29" s="45">
        <f t="shared" si="0"/>
        <v>13833.590692323782</v>
      </c>
      <c r="T29" s="48">
        <v>13833.5906923238</v>
      </c>
    </row>
    <row r="30" spans="1:20" ht="35.25" x14ac:dyDescent="0.5">
      <c r="A30" s="61" t="s">
        <v>37</v>
      </c>
      <c r="B30" s="61"/>
      <c r="C30" s="43" t="s">
        <v>33</v>
      </c>
      <c r="D30" s="43" t="s">
        <v>33</v>
      </c>
      <c r="E30" s="43" t="s">
        <v>33</v>
      </c>
      <c r="F30" s="43" t="s">
        <v>33</v>
      </c>
      <c r="G30" s="43" t="s">
        <v>33</v>
      </c>
      <c r="H30" s="47">
        <f>H31</f>
        <v>785.9</v>
      </c>
      <c r="I30" s="47">
        <f>I31</f>
        <v>726.2</v>
      </c>
      <c r="J30" s="44">
        <f>J31</f>
        <v>37</v>
      </c>
      <c r="K30" s="43" t="s">
        <v>33</v>
      </c>
      <c r="L30" s="43" t="s">
        <v>33</v>
      </c>
      <c r="M30" s="43" t="s">
        <v>33</v>
      </c>
      <c r="N30" s="45">
        <f>N31</f>
        <v>8307287.3399999999</v>
      </c>
      <c r="O30" s="45">
        <f>O31</f>
        <v>0</v>
      </c>
      <c r="P30" s="45">
        <f>P31</f>
        <v>0</v>
      </c>
      <c r="Q30" s="45">
        <f>Q31</f>
        <v>0</v>
      </c>
      <c r="R30" s="45">
        <f>R31</f>
        <v>8307287.3399999999</v>
      </c>
      <c r="S30" s="45">
        <f t="shared" si="0"/>
        <v>10570.412698816643</v>
      </c>
      <c r="T30" s="48">
        <f>T31</f>
        <v>10570.412703906401</v>
      </c>
    </row>
    <row r="31" spans="1:20" ht="35.25" x14ac:dyDescent="0.5">
      <c r="A31" s="43">
        <v>7</v>
      </c>
      <c r="B31" s="49" t="s">
        <v>52</v>
      </c>
      <c r="C31" s="50"/>
      <c r="D31" s="43">
        <v>1971</v>
      </c>
      <c r="E31" s="43" t="s">
        <v>89</v>
      </c>
      <c r="F31" s="43">
        <v>2</v>
      </c>
      <c r="G31" s="43" t="s">
        <v>94</v>
      </c>
      <c r="H31" s="47">
        <v>785.9</v>
      </c>
      <c r="I31" s="47">
        <v>726.2</v>
      </c>
      <c r="J31" s="44">
        <v>37</v>
      </c>
      <c r="K31" s="43" t="s">
        <v>86</v>
      </c>
      <c r="L31" s="43" t="s">
        <v>92</v>
      </c>
      <c r="M31" s="43" t="s">
        <v>93</v>
      </c>
      <c r="N31" s="45">
        <v>8307287.3399999999</v>
      </c>
      <c r="O31" s="45">
        <v>0</v>
      </c>
      <c r="P31" s="45">
        <v>0</v>
      </c>
      <c r="Q31" s="45">
        <v>0</v>
      </c>
      <c r="R31" s="45">
        <f>N31-O31-P31-Q31</f>
        <v>8307287.3399999999</v>
      </c>
      <c r="S31" s="45">
        <f t="shared" si="0"/>
        <v>10570.412698816643</v>
      </c>
      <c r="T31" s="48">
        <v>10570.412703906401</v>
      </c>
    </row>
    <row r="32" spans="1:20" ht="35.25" x14ac:dyDescent="0.5">
      <c r="A32" s="62" t="s">
        <v>53</v>
      </c>
      <c r="B32" s="62"/>
      <c r="C32" s="43" t="s">
        <v>33</v>
      </c>
      <c r="D32" s="43" t="s">
        <v>33</v>
      </c>
      <c r="E32" s="43" t="s">
        <v>33</v>
      </c>
      <c r="F32" s="43" t="s">
        <v>33</v>
      </c>
      <c r="G32" s="43" t="s">
        <v>33</v>
      </c>
      <c r="H32" s="47">
        <f>H33+H37+H39</f>
        <v>14479.599999999999</v>
      </c>
      <c r="I32" s="47">
        <f>I33+I37+I39</f>
        <v>13941.599999999999</v>
      </c>
      <c r="J32" s="44">
        <f>J33+J37+J39</f>
        <v>646</v>
      </c>
      <c r="K32" s="43" t="s">
        <v>33</v>
      </c>
      <c r="L32" s="43" t="s">
        <v>33</v>
      </c>
      <c r="M32" s="43" t="s">
        <v>33</v>
      </c>
      <c r="N32" s="45">
        <f>N33+N37+N39</f>
        <v>75388068.75</v>
      </c>
      <c r="O32" s="45">
        <f>O33+O37+O39</f>
        <v>0</v>
      </c>
      <c r="P32" s="45">
        <f>P33+P37+P39</f>
        <v>0</v>
      </c>
      <c r="Q32" s="45">
        <f>Q33+Q37+Q39</f>
        <v>0</v>
      </c>
      <c r="R32" s="45">
        <f>R33+R37+R39</f>
        <v>75388068.75</v>
      </c>
      <c r="S32" s="45">
        <f t="shared" si="0"/>
        <v>5206.5021651150591</v>
      </c>
      <c r="T32" s="48">
        <f>MAX(T33:T40)</f>
        <v>17767.8302083333</v>
      </c>
    </row>
    <row r="33" spans="1:20" ht="35.25" x14ac:dyDescent="0.5">
      <c r="A33" s="61" t="s">
        <v>34</v>
      </c>
      <c r="B33" s="61"/>
      <c r="C33" s="43" t="s">
        <v>33</v>
      </c>
      <c r="D33" s="43" t="s">
        <v>33</v>
      </c>
      <c r="E33" s="43" t="s">
        <v>33</v>
      </c>
      <c r="F33" s="43" t="s">
        <v>33</v>
      </c>
      <c r="G33" s="43" t="s">
        <v>33</v>
      </c>
      <c r="H33" s="47">
        <f>H34+H35+H36</f>
        <v>13173.8</v>
      </c>
      <c r="I33" s="47">
        <f>I34+I35+I36</f>
        <v>12719.8</v>
      </c>
      <c r="J33" s="44">
        <f>J34+J35+J36</f>
        <v>581</v>
      </c>
      <c r="K33" s="43" t="s">
        <v>33</v>
      </c>
      <c r="L33" s="43" t="s">
        <v>33</v>
      </c>
      <c r="M33" s="43" t="s">
        <v>33</v>
      </c>
      <c r="N33" s="45">
        <f>N34+N35+N36</f>
        <v>57437679.219999999</v>
      </c>
      <c r="O33" s="45">
        <f>O34+O35+O36</f>
        <v>0</v>
      </c>
      <c r="P33" s="45">
        <f>P34+P35+P36</f>
        <v>0</v>
      </c>
      <c r="Q33" s="45">
        <f>Q34+Q35+Q36</f>
        <v>0</v>
      </c>
      <c r="R33" s="45">
        <f>R34+R35+R36</f>
        <v>57437679.219999999</v>
      </c>
      <c r="S33" s="45">
        <f t="shared" si="0"/>
        <v>4359.9932608662648</v>
      </c>
      <c r="T33" s="48">
        <f>MAX(T34:T36)</f>
        <v>11756.8974299606</v>
      </c>
    </row>
    <row r="34" spans="1:20" ht="35.25" x14ac:dyDescent="0.5">
      <c r="A34" s="43">
        <v>1</v>
      </c>
      <c r="B34" s="49" t="s">
        <v>54</v>
      </c>
      <c r="C34" s="50"/>
      <c r="D34" s="43">
        <v>1977</v>
      </c>
      <c r="E34" s="43" t="s">
        <v>89</v>
      </c>
      <c r="F34" s="43">
        <v>5</v>
      </c>
      <c r="G34" s="43" t="s">
        <v>96</v>
      </c>
      <c r="H34" s="47">
        <v>10646.9</v>
      </c>
      <c r="I34" s="47">
        <v>10646.9</v>
      </c>
      <c r="J34" s="44">
        <v>475</v>
      </c>
      <c r="K34" s="43" t="s">
        <v>86</v>
      </c>
      <c r="L34" s="43" t="s">
        <v>87</v>
      </c>
      <c r="M34" s="43" t="s">
        <v>97</v>
      </c>
      <c r="N34" s="45">
        <v>38015148.920000002</v>
      </c>
      <c r="O34" s="45">
        <v>0</v>
      </c>
      <c r="P34" s="45">
        <v>0</v>
      </c>
      <c r="Q34" s="45">
        <v>0</v>
      </c>
      <c r="R34" s="45">
        <f>N34-O34-P34-Q34</f>
        <v>38015148.920000002</v>
      </c>
      <c r="S34" s="45">
        <f t="shared" si="0"/>
        <v>3570.5368623730856</v>
      </c>
      <c r="T34" s="48">
        <v>3934.6554396115298</v>
      </c>
    </row>
    <row r="35" spans="1:20" ht="35.25" x14ac:dyDescent="0.5">
      <c r="A35" s="43">
        <v>2</v>
      </c>
      <c r="B35" s="49" t="s">
        <v>55</v>
      </c>
      <c r="C35" s="50"/>
      <c r="D35" s="43">
        <v>1968</v>
      </c>
      <c r="E35" s="43" t="s">
        <v>89</v>
      </c>
      <c r="F35" s="43">
        <v>5</v>
      </c>
      <c r="G35" s="43" t="s">
        <v>95</v>
      </c>
      <c r="H35" s="47">
        <v>1663.1</v>
      </c>
      <c r="I35" s="47">
        <v>1209.0999999999999</v>
      </c>
      <c r="J35" s="44">
        <v>88</v>
      </c>
      <c r="K35" s="43" t="s">
        <v>86</v>
      </c>
      <c r="L35" s="43" t="s">
        <v>92</v>
      </c>
      <c r="M35" s="43" t="s">
        <v>93</v>
      </c>
      <c r="N35" s="45">
        <v>9266922.3000000007</v>
      </c>
      <c r="O35" s="45">
        <v>0</v>
      </c>
      <c r="P35" s="45">
        <v>0</v>
      </c>
      <c r="Q35" s="45">
        <v>0</v>
      </c>
      <c r="R35" s="45">
        <f>N35-O35-P35-Q35</f>
        <v>9266922.3000000007</v>
      </c>
      <c r="S35" s="45">
        <f t="shared" si="0"/>
        <v>5572.0776261198971</v>
      </c>
      <c r="T35" s="48">
        <v>5572.1197161926502</v>
      </c>
    </row>
    <row r="36" spans="1:20" ht="35.25" x14ac:dyDescent="0.5">
      <c r="A36" s="43">
        <v>3</v>
      </c>
      <c r="B36" s="49" t="s">
        <v>56</v>
      </c>
      <c r="C36" s="50"/>
      <c r="D36" s="43">
        <v>1979</v>
      </c>
      <c r="E36" s="43" t="s">
        <v>89</v>
      </c>
      <c r="F36" s="43">
        <v>2</v>
      </c>
      <c r="G36" s="43" t="s">
        <v>90</v>
      </c>
      <c r="H36" s="47">
        <v>863.8</v>
      </c>
      <c r="I36" s="47">
        <v>863.8</v>
      </c>
      <c r="J36" s="44">
        <v>18</v>
      </c>
      <c r="K36" s="43" t="s">
        <v>86</v>
      </c>
      <c r="L36" s="43" t="s">
        <v>87</v>
      </c>
      <c r="M36" s="43" t="s">
        <v>91</v>
      </c>
      <c r="N36" s="45">
        <v>10155608</v>
      </c>
      <c r="O36" s="45">
        <v>0</v>
      </c>
      <c r="P36" s="45">
        <v>0</v>
      </c>
      <c r="Q36" s="45">
        <v>0</v>
      </c>
      <c r="R36" s="45">
        <f>N36-O36-P36-Q36</f>
        <v>10155608</v>
      </c>
      <c r="S36" s="45">
        <f t="shared" si="0"/>
        <v>11756.89742996064</v>
      </c>
      <c r="T36" s="48">
        <v>11756.8974299606</v>
      </c>
    </row>
    <row r="37" spans="1:20" ht="35.25" x14ac:dyDescent="0.5">
      <c r="A37" s="61" t="s">
        <v>47</v>
      </c>
      <c r="B37" s="61"/>
      <c r="C37" s="43" t="s">
        <v>33</v>
      </c>
      <c r="D37" s="43" t="s">
        <v>33</v>
      </c>
      <c r="E37" s="43" t="s">
        <v>33</v>
      </c>
      <c r="F37" s="43" t="s">
        <v>33</v>
      </c>
      <c r="G37" s="43" t="s">
        <v>33</v>
      </c>
      <c r="H37" s="47">
        <f>H38</f>
        <v>374.4</v>
      </c>
      <c r="I37" s="47">
        <f>I38</f>
        <v>374.4</v>
      </c>
      <c r="J37" s="44">
        <f>J38</f>
        <v>8</v>
      </c>
      <c r="K37" s="43" t="s">
        <v>33</v>
      </c>
      <c r="L37" s="43" t="s">
        <v>33</v>
      </c>
      <c r="M37" s="43" t="s">
        <v>33</v>
      </c>
      <c r="N37" s="45">
        <f>N38</f>
        <v>6652275.6299999999</v>
      </c>
      <c r="O37" s="45">
        <f>O38</f>
        <v>0</v>
      </c>
      <c r="P37" s="45">
        <f>P38</f>
        <v>0</v>
      </c>
      <c r="Q37" s="45">
        <f>Q38</f>
        <v>0</v>
      </c>
      <c r="R37" s="45">
        <f>R38</f>
        <v>6652275.6299999999</v>
      </c>
      <c r="S37" s="45">
        <f t="shared" si="0"/>
        <v>17767.830208333333</v>
      </c>
      <c r="T37" s="48">
        <f>T38</f>
        <v>17767.8302083333</v>
      </c>
    </row>
    <row r="38" spans="1:20" ht="35.25" x14ac:dyDescent="0.5">
      <c r="A38" s="43">
        <v>4</v>
      </c>
      <c r="B38" s="49" t="s">
        <v>57</v>
      </c>
      <c r="C38" s="50"/>
      <c r="D38" s="43">
        <v>1991</v>
      </c>
      <c r="E38" s="43" t="s">
        <v>89</v>
      </c>
      <c r="F38" s="43">
        <v>2</v>
      </c>
      <c r="G38" s="43" t="s">
        <v>95</v>
      </c>
      <c r="H38" s="47">
        <v>374.4</v>
      </c>
      <c r="I38" s="47">
        <v>374.4</v>
      </c>
      <c r="J38" s="44">
        <v>8</v>
      </c>
      <c r="K38" s="43" t="s">
        <v>86</v>
      </c>
      <c r="L38" s="43" t="s">
        <v>92</v>
      </c>
      <c r="M38" s="43" t="s">
        <v>93</v>
      </c>
      <c r="N38" s="45">
        <v>6652275.6299999999</v>
      </c>
      <c r="O38" s="45">
        <v>0</v>
      </c>
      <c r="P38" s="45">
        <v>0</v>
      </c>
      <c r="Q38" s="45">
        <v>0</v>
      </c>
      <c r="R38" s="45">
        <f>N38-O38-P38-Q38</f>
        <v>6652275.6299999999</v>
      </c>
      <c r="S38" s="45">
        <f t="shared" si="0"/>
        <v>17767.830208333333</v>
      </c>
      <c r="T38" s="48">
        <v>17767.8302083333</v>
      </c>
    </row>
    <row r="39" spans="1:20" ht="35.25" x14ac:dyDescent="0.5">
      <c r="A39" s="61" t="s">
        <v>58</v>
      </c>
      <c r="B39" s="61"/>
      <c r="C39" s="43" t="s">
        <v>33</v>
      </c>
      <c r="D39" s="43" t="s">
        <v>33</v>
      </c>
      <c r="E39" s="43" t="s">
        <v>33</v>
      </c>
      <c r="F39" s="43" t="s">
        <v>33</v>
      </c>
      <c r="G39" s="43" t="s">
        <v>33</v>
      </c>
      <c r="H39" s="47">
        <f>H40</f>
        <v>931.4</v>
      </c>
      <c r="I39" s="47">
        <f>I40</f>
        <v>847.4</v>
      </c>
      <c r="J39" s="44">
        <f>J40</f>
        <v>57</v>
      </c>
      <c r="K39" s="43" t="s">
        <v>33</v>
      </c>
      <c r="L39" s="43" t="s">
        <v>33</v>
      </c>
      <c r="M39" s="43" t="s">
        <v>33</v>
      </c>
      <c r="N39" s="45">
        <f>N40</f>
        <v>11298113.9</v>
      </c>
      <c r="O39" s="45">
        <f>O40</f>
        <v>0</v>
      </c>
      <c r="P39" s="45">
        <f>P40</f>
        <v>0</v>
      </c>
      <c r="Q39" s="45">
        <f>Q40</f>
        <v>0</v>
      </c>
      <c r="R39" s="45">
        <f>R40</f>
        <v>11298113.9</v>
      </c>
      <c r="S39" s="45">
        <f t="shared" si="0"/>
        <v>12130.248980030063</v>
      </c>
      <c r="T39" s="48">
        <f>T40</f>
        <v>12130.248980030099</v>
      </c>
    </row>
    <row r="40" spans="1:20" ht="35.25" x14ac:dyDescent="0.5">
      <c r="A40" s="43">
        <v>5</v>
      </c>
      <c r="B40" s="49" t="s">
        <v>59</v>
      </c>
      <c r="C40" s="50"/>
      <c r="D40" s="43">
        <v>1972</v>
      </c>
      <c r="E40" s="43" t="s">
        <v>89</v>
      </c>
      <c r="F40" s="43">
        <v>2</v>
      </c>
      <c r="G40" s="43" t="s">
        <v>90</v>
      </c>
      <c r="H40" s="47">
        <v>931.4</v>
      </c>
      <c r="I40" s="47">
        <v>847.4</v>
      </c>
      <c r="J40" s="44">
        <v>57</v>
      </c>
      <c r="K40" s="43" t="s">
        <v>86</v>
      </c>
      <c r="L40" s="43" t="s">
        <v>98</v>
      </c>
      <c r="M40" s="43" t="s">
        <v>99</v>
      </c>
      <c r="N40" s="45">
        <v>11298113.9</v>
      </c>
      <c r="O40" s="45">
        <v>0</v>
      </c>
      <c r="P40" s="45">
        <v>0</v>
      </c>
      <c r="Q40" s="45">
        <v>0</v>
      </c>
      <c r="R40" s="45">
        <f>N40-O40-P40-Q40</f>
        <v>11298113.9</v>
      </c>
      <c r="S40" s="45">
        <f t="shared" si="0"/>
        <v>12130.248980030063</v>
      </c>
      <c r="T40" s="48">
        <v>12130.248980030099</v>
      </c>
    </row>
  </sheetData>
  <mergeCells count="37">
    <mergeCell ref="A30:B30"/>
    <mergeCell ref="A32:B32"/>
    <mergeCell ref="A33:B33"/>
    <mergeCell ref="A37:B37"/>
    <mergeCell ref="A39:B39"/>
    <mergeCell ref="A19:B19"/>
    <mergeCell ref="A20:B20"/>
    <mergeCell ref="A24:B24"/>
    <mergeCell ref="A26:B26"/>
    <mergeCell ref="A28:B28"/>
    <mergeCell ref="A9:B9"/>
    <mergeCell ref="A10:B10"/>
    <mergeCell ref="A13:B13"/>
    <mergeCell ref="A15:B15"/>
    <mergeCell ref="A17:B17"/>
    <mergeCell ref="T4:T6"/>
    <mergeCell ref="N5:N6"/>
    <mergeCell ref="O5:O6"/>
    <mergeCell ref="P5:P6"/>
    <mergeCell ref="Q5:Q6"/>
    <mergeCell ref="R5:R6"/>
    <mergeCell ref="Q2:T2"/>
    <mergeCell ref="A4:A7"/>
    <mergeCell ref="B4:B7"/>
    <mergeCell ref="C4:C7"/>
    <mergeCell ref="D4:D7"/>
    <mergeCell ref="E4:E7"/>
    <mergeCell ref="F4:F7"/>
    <mergeCell ref="G4:G7"/>
    <mergeCell ref="H4:H6"/>
    <mergeCell ref="I4:I6"/>
    <mergeCell ref="J4:J6"/>
    <mergeCell ref="K4:K7"/>
    <mergeCell ref="L4:L7"/>
    <mergeCell ref="M4:M7"/>
    <mergeCell ref="N4:R4"/>
    <mergeCell ref="S4:S6"/>
  </mergeCells>
  <conditionalFormatting sqref="B4:B9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51181102362204722" footer="0.51181102362204722"/>
  <pageSetup paperSize="9" scale="1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="36" zoomScaleNormal="100" zoomScalePageLayoutView="36" workbookViewId="0">
      <selection activeCell="J4" sqref="J4"/>
    </sheetView>
  </sheetViews>
  <sheetFormatPr defaultColWidth="8.7109375" defaultRowHeight="15" x14ac:dyDescent="0.25"/>
  <cols>
    <col min="1" max="1" width="53.5703125" style="15" customWidth="1"/>
    <col min="2" max="2" width="42" style="15" customWidth="1"/>
    <col min="3" max="7" width="8.7109375" style="15" hidden="1"/>
  </cols>
  <sheetData>
    <row r="1" spans="1:2" ht="86.25" customHeight="1" x14ac:dyDescent="0.25">
      <c r="A1" s="63" t="s">
        <v>100</v>
      </c>
      <c r="B1" s="63"/>
    </row>
    <row r="2" spans="1:2" ht="37.5" x14ac:dyDescent="0.25">
      <c r="A2" s="51" t="s">
        <v>101</v>
      </c>
      <c r="B2" s="51" t="s">
        <v>102</v>
      </c>
    </row>
    <row r="3" spans="1:2" ht="18.75" x14ac:dyDescent="0.3">
      <c r="A3" s="52" t="s">
        <v>103</v>
      </c>
      <c r="B3" s="53">
        <v>54855385.969999999</v>
      </c>
    </row>
    <row r="4" spans="1:2" ht="56.25" x14ac:dyDescent="0.3">
      <c r="A4" s="54" t="s">
        <v>104</v>
      </c>
      <c r="B4" s="55">
        <v>0</v>
      </c>
    </row>
    <row r="5" spans="1:2" ht="18.75" x14ac:dyDescent="0.3">
      <c r="A5" s="54" t="s">
        <v>105</v>
      </c>
      <c r="B5" s="55">
        <v>0</v>
      </c>
    </row>
    <row r="6" spans="1:2" ht="18.75" x14ac:dyDescent="0.3">
      <c r="A6" s="54" t="s">
        <v>106</v>
      </c>
      <c r="B6" s="55">
        <v>0</v>
      </c>
    </row>
    <row r="7" spans="1:2" ht="18.75" x14ac:dyDescent="0.3">
      <c r="A7" s="54" t="s">
        <v>107</v>
      </c>
      <c r="B7" s="56">
        <f>B3-B4-B5-B6</f>
        <v>54855385.969999999</v>
      </c>
    </row>
    <row r="8" spans="1:2" ht="37.5" x14ac:dyDescent="0.25">
      <c r="A8" s="51" t="s">
        <v>101</v>
      </c>
      <c r="B8" s="51" t="s">
        <v>108</v>
      </c>
    </row>
    <row r="9" spans="1:2" ht="18.75" x14ac:dyDescent="0.3">
      <c r="A9" s="52" t="s">
        <v>103</v>
      </c>
      <c r="B9" s="56">
        <v>71640197.689999998</v>
      </c>
    </row>
    <row r="10" spans="1:2" ht="56.25" x14ac:dyDescent="0.3">
      <c r="A10" s="54" t="s">
        <v>104</v>
      </c>
      <c r="B10" s="55">
        <v>0</v>
      </c>
    </row>
    <row r="11" spans="1:2" ht="18.75" x14ac:dyDescent="0.3">
      <c r="A11" s="54" t="s">
        <v>105</v>
      </c>
      <c r="B11" s="55">
        <v>0</v>
      </c>
    </row>
    <row r="12" spans="1:2" ht="18.75" x14ac:dyDescent="0.3">
      <c r="A12" s="54" t="s">
        <v>106</v>
      </c>
      <c r="B12" s="55">
        <v>0</v>
      </c>
    </row>
    <row r="13" spans="1:2" ht="18.75" x14ac:dyDescent="0.3">
      <c r="A13" s="54" t="s">
        <v>107</v>
      </c>
      <c r="B13" s="56">
        <f>B9-B10-B11-B12</f>
        <v>71640197.689999998</v>
      </c>
    </row>
    <row r="14" spans="1:2" ht="37.5" x14ac:dyDescent="0.25">
      <c r="A14" s="51" t="s">
        <v>101</v>
      </c>
      <c r="B14" s="51" t="s">
        <v>109</v>
      </c>
    </row>
    <row r="15" spans="1:2" ht="18.75" x14ac:dyDescent="0.3">
      <c r="A15" s="52" t="s">
        <v>103</v>
      </c>
      <c r="B15" s="56">
        <v>75388068.75</v>
      </c>
    </row>
    <row r="16" spans="1:2" ht="56.25" x14ac:dyDescent="0.3">
      <c r="A16" s="54" t="s">
        <v>104</v>
      </c>
      <c r="B16" s="55">
        <v>0</v>
      </c>
    </row>
    <row r="17" spans="1:2" ht="18.75" x14ac:dyDescent="0.3">
      <c r="A17" s="54" t="s">
        <v>105</v>
      </c>
      <c r="B17" s="55">
        <v>0</v>
      </c>
    </row>
    <row r="18" spans="1:2" ht="18.75" x14ac:dyDescent="0.3">
      <c r="A18" s="54" t="s">
        <v>106</v>
      </c>
      <c r="B18" s="55">
        <v>0</v>
      </c>
    </row>
    <row r="19" spans="1:2" ht="18.75" x14ac:dyDescent="0.3">
      <c r="A19" s="54" t="s">
        <v>107</v>
      </c>
      <c r="B19" s="56">
        <f>B15-B16-B17-B18</f>
        <v>75388068.75</v>
      </c>
    </row>
  </sheetData>
  <mergeCells count="1">
    <mergeCell ref="A1:B1"/>
  </mergeCells>
  <pageMargins left="0.7" right="0.7" top="0.75" bottom="0.75" header="0.511811023622047" footer="0.511811023622047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</vt:lpstr>
      <vt:lpstr>Перечень</vt:lpstr>
      <vt:lpstr>РО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Татьяна Николаевна Базжина</dc:creator>
  <dc:description/>
  <cp:lastModifiedBy>I.Voronina</cp:lastModifiedBy>
  <cp:revision>5</cp:revision>
  <cp:lastPrinted>2025-03-31T08:31:09Z</cp:lastPrinted>
  <dcterms:created xsi:type="dcterms:W3CDTF">2025-03-14T13:09:28Z</dcterms:created>
  <dcterms:modified xsi:type="dcterms:W3CDTF">2025-03-31T08:31:25Z</dcterms:modified>
  <dc:language>ru-RU</dc:language>
</cp:coreProperties>
</file>