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Реестр" sheetId="1" state="visible" r:id="rId3"/>
    <sheet name="Лист1" sheetId="2" state="visible" r:id="rId4"/>
    <sheet name="Перечень" sheetId="3" state="visible" r:id="rId5"/>
    <sheet name="РО" sheetId="4" state="visible" r:id="rId6"/>
  </sheets>
  <definedNames>
    <definedName function="false" hidden="false" localSheetId="2" name="_xlnm.Print_Titles" vbProcedure="false">Перечень!$9:$9</definedName>
    <definedName function="false" hidden="false" localSheetId="0" name="_xlnm.Print_Titles" vbProcedure="false">Реестр!$11:$11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L120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СЗ</t>
        </r>
      </text>
    </comment>
    <comment ref="M18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  <comment ref="M56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
</t>
        </r>
      </text>
    </comment>
    <comment ref="M57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  <comment ref="M58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  <comment ref="M59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  <comment ref="M120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  <comment ref="M121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  <comment ref="M125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  <comment ref="M130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  <comment ref="M140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  <comment ref="AB22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14"/>
            <color rgb="FF000000"/>
            <rFont val="Tahoma"/>
            <family val="2"/>
            <charset val="204"/>
          </rPr>
          <t xml:space="preserve">Без замечаний.</t>
        </r>
      </text>
    </comment>
    <comment ref="AB121" authorId="0">
      <text>
        <r>
          <rPr>
            <sz val="10"/>
            <rFont val="Arial"/>
            <family val="2"/>
            <charset val="204"/>
          </rPr>
          <t xml:space="preserve">Татьяна Николаевна Базжина:
</t>
        </r>
        <r>
          <rPr>
            <sz val="9"/>
            <color rgb="FF000000"/>
            <rFont val="Tahoma"/>
            <family val="2"/>
            <charset val="204"/>
          </rPr>
          <t xml:space="preserve">Без замечаний.</t>
        </r>
      </text>
    </comment>
  </commentList>
</comments>
</file>

<file path=xl/sharedStrings.xml><?xml version="1.0" encoding="utf-8"?>
<sst xmlns="http://schemas.openxmlformats.org/spreadsheetml/2006/main" count="1124" uniqueCount="277">
  <si>
    <t xml:space="preserve">Приложение
  к постановлению администрации района
От 24.12.2025 № 1619 
</t>
  </si>
  <si>
    <r>
      <rPr>
        <sz val="40"/>
        <color rgb="FF000000"/>
        <rFont val="Times New Roman"/>
        <family val="1"/>
        <charset val="204"/>
      </rPr>
      <t xml:space="preserve">Краткосрочный план
реализации региональной программы капитального ремонта общего имущества в многоквартирных домах,
расположенных на территории муниципального образования Вязниковский район, на 2023-2025 годы
** - 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Вязниковский район, на 2023-2025 годы, приведены в таблице к краткосрочному плану
</t>
    </r>
    <r>
      <rPr>
        <sz val="36"/>
        <color rgb="FF000000"/>
        <rFont val="Times New Roman"/>
        <family val="1"/>
        <charset val="204"/>
      </rPr>
      <t xml:space="preserve">
</t>
    </r>
  </si>
  <si>
    <t xml:space="preserve">№ п/п</t>
  </si>
  <si>
    <t xml:space="preserve">Адрес многоквартирного дома
(далее - МКД)</t>
  </si>
  <si>
    <t xml:space="preserve">Стоимость капитального ремонта ВСЕГО</t>
  </si>
  <si>
    <t xml:space="preserve">виды, установленные ч.1 ст.166 Жилищного Кодекса РФ</t>
  </si>
  <si>
    <t xml:space="preserve">виды, установленные нормативным правовым актом субъекта РФ</t>
  </si>
  <si>
    <t xml:space="preserve">Срок выполнения проектной документации </t>
  </si>
  <si>
    <t xml:space="preserve">Срок выполнения запланированных строительно - монтажных работ (уточняется по видам)</t>
  </si>
  <si>
    <t xml:space="preserve">Срок оказания услуги по строительному контролю</t>
  </si>
  <si>
    <t xml:space="preserve">ремонт внутридомовых инженерных систем</t>
  </si>
  <si>
    <t xml:space="preserve">ремонт или замена лифтового оборудования</t>
  </si>
  <si>
    <t xml:space="preserve">ремонт крыши</t>
  </si>
  <si>
    <t xml:space="preserve">ремонт подвальных помещений</t>
  </si>
  <si>
    <t xml:space="preserve">ремонт фасада</t>
  </si>
  <si>
    <t xml:space="preserve">ремонт фундамента</t>
  </si>
  <si>
    <t xml:space="preserve">замена плоской кровли на стропильную</t>
  </si>
  <si>
    <t xml:space="preserve">капитальный ремонт внутридомовых инженерных систем вентиляции и дымоудаления при капитальном ремонте крыш</t>
  </si>
  <si>
    <t xml:space="preserve"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</si>
  <si>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 xml:space="preserve"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</si>
  <si>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 xml:space="preserve">утепление фасадов</t>
  </si>
  <si>
    <t xml:space="preserve"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</si>
  <si>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 xml:space="preserve"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</si>
  <si>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 xml:space="preserve"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</si>
  <si>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 xml:space="preserve">строительный контроль</t>
  </si>
  <si>
    <t xml:space="preserve">разработка проектной документации</t>
  </si>
  <si>
    <t xml:space="preserve">авторский надзор при выполнении работ по МКД, имеющих статус объекта культурного наследия (памятника истории и культуры) народов РФ</t>
  </si>
  <si>
    <t xml:space="preserve">ремонт сетей ХВС</t>
  </si>
  <si>
    <t xml:space="preserve">ремонт сетей ГВС</t>
  </si>
  <si>
    <t xml:space="preserve">ремонт сетей теплоснабжения</t>
  </si>
  <si>
    <t xml:space="preserve">ремонт систем водоотведения</t>
  </si>
  <si>
    <t xml:space="preserve">ремонт сетей электроснабжения</t>
  </si>
  <si>
    <t xml:space="preserve">ремонт сетей газоснабжения</t>
  </si>
  <si>
    <t xml:space="preserve">руб.</t>
  </si>
  <si>
    <t xml:space="preserve">ед.</t>
  </si>
  <si>
    <t xml:space="preserve">кв.м</t>
  </si>
  <si>
    <t xml:space="preserve">куб.м</t>
  </si>
  <si>
    <t xml:space="preserve">Итого по Вязниковскому району на 2023-2025 годы</t>
  </si>
  <si>
    <t xml:space="preserve">X</t>
  </si>
  <si>
    <t xml:space="preserve">                      Итого по Вязниковскому району на 2023 год</t>
  </si>
  <si>
    <t xml:space="preserve">                        Итого по город Вязники</t>
  </si>
  <si>
    <t xml:space="preserve">Вязники г, Заготзерно ул, 3</t>
  </si>
  <si>
    <t xml:space="preserve">-</t>
  </si>
  <si>
    <t xml:space="preserve">Вязники г, Новая ул, 7</t>
  </si>
  <si>
    <t xml:space="preserve">Вязниковский р-н, Первомайский п, Полевая ул, 8</t>
  </si>
  <si>
    <t xml:space="preserve">Вязники г, Дечинский мкр, 15</t>
  </si>
  <si>
    <t xml:space="preserve">Вязниковский р-н, Чудиново д, Центральная ул, 9</t>
  </si>
  <si>
    <t xml:space="preserve">Вязниковский р-н, Пировы-Городищи д, Молодежная ул, 5</t>
  </si>
  <si>
    <t xml:space="preserve">Вязники г, Нововязники мкр, Южная ул, 11</t>
  </si>
  <si>
    <t xml:space="preserve">Вязники г, Калинина ул, 16</t>
  </si>
  <si>
    <t xml:space="preserve">                               Итого по Сарыевское</t>
  </si>
  <si>
    <t xml:space="preserve">Вязниковский р-н, Шустово д, Молодежная ул, 3</t>
  </si>
  <si>
    <t xml:space="preserve">                         Итого по Октябрьское</t>
  </si>
  <si>
    <t xml:space="preserve">Вязниковский р-н, Октябрьский п, Первомайская ул, 8</t>
  </si>
  <si>
    <t xml:space="preserve">                      Итого по Паустовское</t>
  </si>
  <si>
    <t xml:space="preserve">Вязниковский р-н, Октябрьская д, Новая ул, 1</t>
  </si>
  <si>
    <t xml:space="preserve">Вязниковский р-н, Центральный п, Клубная ул, 4</t>
  </si>
  <si>
    <t xml:space="preserve">                     Итого по поселок Никологоры</t>
  </si>
  <si>
    <t xml:space="preserve">Вязниковский р-н, Ерофеево д, Профсоюзная ул, 15</t>
  </si>
  <si>
    <t xml:space="preserve">Вязниковский р-н, Шатнево д, Нагорная ул, 6</t>
  </si>
  <si>
    <t xml:space="preserve">Вязниковский р-н, Никологоры п, 1-я Пролетарская ул, 59</t>
  </si>
  <si>
    <t xml:space="preserve">                         Итого по Вязниковскому району на 2024 год</t>
  </si>
  <si>
    <t xml:space="preserve">                                  Итого по город Вязники</t>
  </si>
  <si>
    <t xml:space="preserve">Вязники г, Куйбышева ул, 2</t>
  </si>
  <si>
    <t xml:space="preserve">Вязники г, Антошкина ул, 22</t>
  </si>
  <si>
    <t xml:space="preserve">Вязниковский р-н, Первомайский п, Полевая ул, 6</t>
  </si>
  <si>
    <t xml:space="preserve">Вязники г, Нововязники мкр, Красина ул, 37</t>
  </si>
  <si>
    <t xml:space="preserve">                             Итого по Сарыевское</t>
  </si>
  <si>
    <t xml:space="preserve">Вязниковский р-н, Шустово д, Центральная ул, 4</t>
  </si>
  <si>
    <t xml:space="preserve">Вязниковский р-н, Октябрьский п, Первомайская ул, 9</t>
  </si>
  <si>
    <t xml:space="preserve">Итого по поселок Мстера</t>
  </si>
  <si>
    <t xml:space="preserve">Вязниковский р-н, Барское Татарово с, Совхозная ул, 10</t>
  </si>
  <si>
    <t xml:space="preserve">                         Итого по Паустовское</t>
  </si>
  <si>
    <t xml:space="preserve">Вязниковский р-н, Октябрьская д, Механизаторов ул, 16</t>
  </si>
  <si>
    <t xml:space="preserve">                             Итого по Степанцевское</t>
  </si>
  <si>
    <t xml:space="preserve">Вязниковский р-н, Степанцево п, Ленина ул, 16</t>
  </si>
  <si>
    <t xml:space="preserve">                         Итого по Вязниковскому району на 2025 год</t>
  </si>
  <si>
    <t xml:space="preserve">                              Итого по город Вязники</t>
  </si>
  <si>
    <t xml:space="preserve">Вязники г, Железнодорожная ул, 23</t>
  </si>
  <si>
    <t xml:space="preserve">Вязники г, Горького ул, 100</t>
  </si>
  <si>
    <t xml:space="preserve">Вязники г, Спортивная ул, 1а</t>
  </si>
  <si>
    <t xml:space="preserve">Вязники г. Владимирская ул., д. 10</t>
  </si>
  <si>
    <t xml:space="preserve">Вязники г, Советская ул, 60/2</t>
  </si>
  <si>
    <t xml:space="preserve">Вязники г, Мошина ул, 28</t>
  </si>
  <si>
    <t xml:space="preserve">Вязники мик Нововязники Юбилейная ул.  3</t>
  </si>
  <si>
    <t xml:space="preserve">Вязники г.   Заготзерно ул. д.6а</t>
  </si>
  <si>
    <t xml:space="preserve">Вязники г. Металлистов ул. 3</t>
  </si>
  <si>
    <t xml:space="preserve">Вязники г. Молодежная, д. 12</t>
  </si>
  <si>
    <t xml:space="preserve">Вязники г. Володарская, д. 4/2</t>
  </si>
  <si>
    <t xml:space="preserve">Вязники г. Владимирская, д. 8/16</t>
  </si>
  <si>
    <t xml:space="preserve">Вязники г. мкр. Нововязники, ул. Механизаторов, д. 111</t>
  </si>
  <si>
    <t xml:space="preserve">Вязники г. мкр. Нововязники, ул. Механизаторов, д. 107</t>
  </si>
  <si>
    <t xml:space="preserve">Вязники г. Калинина ул.  1/7 </t>
  </si>
  <si>
    <t xml:space="preserve">Вязниковский р-н, Пески д. Новая ул. 3</t>
  </si>
  <si>
    <t xml:space="preserve">Вязники г. Пушкинская ул. 23/14</t>
  </si>
  <si>
    <t xml:space="preserve">Вязники г.Стахановская ул. 21</t>
  </si>
  <si>
    <t xml:space="preserve">Вязники г. Железнодорожная  ул. 31</t>
  </si>
  <si>
    <t xml:space="preserve">Вязники г., Киселева ул., д.71</t>
  </si>
  <si>
    <t xml:space="preserve">Вязники г.  Симонова  ул. 21</t>
  </si>
  <si>
    <t xml:space="preserve">Вязники г.  Мошина ул. 6</t>
  </si>
  <si>
    <t xml:space="preserve">Вязники г.  Новая ул. 5</t>
  </si>
  <si>
    <t xml:space="preserve">Вязники г. Механизаторов ул. 109</t>
  </si>
  <si>
    <t xml:space="preserve">Вязники г.  Новая ул. 8</t>
  </si>
  <si>
    <t xml:space="preserve">Вязники г. Комсомольская ул. 2А</t>
  </si>
  <si>
    <t xml:space="preserve">Вязники г. Комсомольская ул. 12</t>
  </si>
  <si>
    <t xml:space="preserve">Вязники г. Металлистов ул. 11</t>
  </si>
  <si>
    <t xml:space="preserve">Вязники г. Ефимьево ул. 5</t>
  </si>
  <si>
    <t xml:space="preserve">Вязники г. Ефимьево ул. 6</t>
  </si>
  <si>
    <t xml:space="preserve">Вязники г. Гоголя ул. 21/14</t>
  </si>
  <si>
    <t xml:space="preserve">Вязники г. Гоголя ул. 23</t>
  </si>
  <si>
    <t xml:space="preserve">Вязники мкр Нововязники Механизаторов ул. 70</t>
  </si>
  <si>
    <t xml:space="preserve">Вязники мкр Нововязники Привокзальная ул. 22</t>
  </si>
  <si>
    <t xml:space="preserve">Вязники г. мкр Нововязники Карла-Маркса ул.  4</t>
  </si>
  <si>
    <t xml:space="preserve">Вязники г.  мкр Нововязники Текстильная ул. 3</t>
  </si>
  <si>
    <t xml:space="preserve">Вязники г. Ленина ул. 29</t>
  </si>
  <si>
    <t xml:space="preserve">Вязники г, Сергиевских ул, 4</t>
  </si>
  <si>
    <t xml:space="preserve">Вязники г.3й Чапаевский д.22</t>
  </si>
  <si>
    <t xml:space="preserve">Вязниковский р-н, Первомайский п, Полевая ул, 5</t>
  </si>
  <si>
    <t xml:space="preserve">Вязники г. Ул. Чехова, д. 17а</t>
  </si>
  <si>
    <t xml:space="preserve">Вязниковский р-н, Первомайский п, Полевая ул, 7</t>
  </si>
  <si>
    <t xml:space="preserve">Вязниковский р-н, Первомайский п, Полевая ул, 10</t>
  </si>
  <si>
    <t xml:space="preserve">Вязники г.  Герцена ул. , д. 36а</t>
  </si>
  <si>
    <t xml:space="preserve">Вязники г.  Герцена ул. , д. 38</t>
  </si>
  <si>
    <t xml:space="preserve">Вязники г.  Физкультурная ул , д. 20</t>
  </si>
  <si>
    <t xml:space="preserve">Вязники г.  Сиреневая ул , д. 4а</t>
  </si>
  <si>
    <t xml:space="preserve">Вязники г.  Чехова ул , д. 28</t>
  </si>
  <si>
    <t xml:space="preserve">Вязники г. Благовещенская ул. д. 41/9</t>
  </si>
  <si>
    <t xml:space="preserve">Вязники г.  Комсомольская ул , д. 24</t>
  </si>
  <si>
    <t xml:space="preserve">Вязники г.  Герцена ул. , д. 34</t>
  </si>
  <si>
    <t xml:space="preserve">Вязники г. Л. Толстого ул. , д. 39</t>
  </si>
  <si>
    <t xml:space="preserve">Вязники г. Сергиевских  ул. , д. 6</t>
  </si>
  <si>
    <t xml:space="preserve">Вязники г. Сенькова  ул. , д. 22</t>
  </si>
  <si>
    <t xml:space="preserve">Вязники г. Металлистов  ул. , д. 23 кор.2</t>
  </si>
  <si>
    <t xml:space="preserve">Вязниковский р-н, Пески д. Новая ул. 8</t>
  </si>
  <si>
    <t xml:space="preserve">Вязниковский р-н, Сергеево д., Ткацкая ул., 22</t>
  </si>
  <si>
    <t xml:space="preserve">Вязниковский р-н, Сергеево д., Ткацкая ул., 23</t>
  </si>
  <si>
    <t xml:space="preserve">Вязниковский р-н, Сергеево д., Ткацкая ул., 24</t>
  </si>
  <si>
    <t xml:space="preserve">Вязниковский р-н, Сергиевы Горки с, Молодежная ул, 3</t>
  </si>
  <si>
    <t xml:space="preserve">Вязниковский р-н, Паустово д, Текстильщиков ул, 20</t>
  </si>
  <si>
    <t xml:space="preserve">Вязниковский р-н, Октябрьская д, Молодежная ул, 6</t>
  </si>
  <si>
    <t xml:space="preserve">                             Итого по поселок Никологоры</t>
  </si>
  <si>
    <t xml:space="preserve">Вязниковский р-н, Приозерный п, Пушкинская ул, 118</t>
  </si>
  <si>
    <t xml:space="preserve">Вязниковский р-н, Никологоры п, 2-я Пролетарская ул, 21</t>
  </si>
  <si>
    <t xml:space="preserve">Вязниковский р-н, п. Никологоры, Е.Игошина ул, 18а</t>
  </si>
  <si>
    <t xml:space="preserve">Вязниковский р-н, п. Никологоры,40 лет Октября  ул, 2а</t>
  </si>
  <si>
    <t xml:space="preserve">                                     Итого по Октябрьское</t>
  </si>
  <si>
    <t xml:space="preserve">Вязниковский р-н,Октябрьское п, Клубная ул, 5</t>
  </si>
  <si>
    <t xml:space="preserve">Итого по Степанцевское</t>
  </si>
  <si>
    <t xml:space="preserve">Вязниковский р-н, Буторлино д, Шоссейная ул, 18</t>
  </si>
  <si>
    <t xml:space="preserve">Вязниковский р-н, Степанцево п, Ленина ул, 5</t>
  </si>
  <si>
    <t xml:space="preserve">                                    Итого по поселок Мстера</t>
  </si>
  <si>
    <t xml:space="preserve">Вязниковский р-н, Барское Татарово с, Совхозная ул, 12</t>
  </si>
  <si>
    <t xml:space="preserve">Вязниковский р-н, Мстера п., Профсоюзная ул. 2</t>
  </si>
  <si>
    <t xml:space="preserve">Вязниковский р-н, Эдон д, Советская  ул, 28</t>
  </si>
  <si>
    <t xml:space="preserve">Перечень многоквартирных домов, в отношении которых принято решение о проведении капитального ремонта общего имущества в связи с возникновением аварии, иных чрезвычайных ситуаций природного или техногенного характера</t>
  </si>
  <si>
    <t xml:space="preserve">                            Итого по Вязниковскому району на 2023 год</t>
  </si>
  <si>
    <t xml:space="preserve">Х</t>
  </si>
  <si>
    <t xml:space="preserve">                    Итого по поселок Никологоры</t>
  </si>
  <si>
    <t xml:space="preserve">Итого по Вязниковскому району на 2024 год</t>
  </si>
  <si>
    <t xml:space="preserve">                      Итого по город Вязники</t>
  </si>
  <si>
    <t xml:space="preserve">Вязники г, Мичуринская ул, 75</t>
  </si>
  <si>
    <t xml:space="preserve">Перечень многоквартирных домов, по которым предоставляется финансовая поддержка на замену лифтов в многоквартирных домах, расположенных на территории Владимирской области в форме субсидии за счет средств областного бюджета ( адресное распределение указывается по мере принятия решений о предоставлении субсидии в соответствии с постановлением Правительства Владимирской области от 28.03.2019 № 235)</t>
  </si>
  <si>
    <t xml:space="preserve">                      Итого по город Вязники на 2024 год</t>
  </si>
  <si>
    <t xml:space="preserve">Вязники г, Ефимьево ул, 13</t>
  </si>
  <si>
    <t xml:space="preserve">                                        Таблица № 1                                             к краткосрочному плану реализации региональной программы капитального ремонта общего имущества
в многоквартирных домах, расположенных на территории муниципального образования Вязниковский район, на 2023-2025 годы
</t>
  </si>
  <si>
    <t xml:space="preserve">Адрес многоквартирного дома 
(далее - МКД)</t>
  </si>
  <si>
    <t xml:space="preserve">Год</t>
  </si>
  <si>
    <t xml:space="preserve">Материал стен</t>
  </si>
  <si>
    <t xml:space="preserve">Количество этажей</t>
  </si>
  <si>
    <t xml:space="preserve">Количество подъездов</t>
  </si>
  <si>
    <t xml:space="preserve">Общая площадь МКД (с МОП), всего</t>
  </si>
  <si>
    <t xml:space="preserve">Площадь помещений в МКД</t>
  </si>
  <si>
    <t xml:space="preserve">Количество жителей, зарегистрированных в МКД на дату утверждения краткосрочного плана</t>
  </si>
  <si>
    <t xml:space="preserve">Способ формирования фонда капитального ремонта (РО - счет регионального оператора, СС - специальный счет)</t>
  </si>
  <si>
    <t xml:space="preserve"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</si>
  <si>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 xml:space="preserve">Наименование организации, осуществляющей управление МКД</t>
  </si>
  <si>
    <t xml:space="preserve">Стоимость капитального ремонта</t>
  </si>
  <si>
    <t xml:space="preserve">Удельная стоимость капитального ремонта 1 кв. м. общей площади помещений МКД</t>
  </si>
  <si>
    <t xml:space="preserve">Предельная стоимость капитального ремонта 1 кв. м. общей площади помещений МКД</t>
  </si>
  <si>
    <t xml:space="preserve"> ввода в эксплуатацию</t>
  </si>
  <si>
    <t xml:space="preserve">завершение последнего капитального ремонта</t>
  </si>
  <si>
    <t xml:space="preserve">Всего:</t>
  </si>
  <si>
    <t xml:space="preserve">в том числе жилых помещений, находящихся в собственности граждан</t>
  </si>
  <si>
    <t xml:space="preserve">всего:</t>
  </si>
  <si>
    <t xml:space="preserve">за счет средств бюджета субъекта Российской Федерации</t>
  </si>
  <si>
    <t xml:space="preserve">за счет средств местного бюджета</t>
  </si>
  <si>
    <t xml:space="preserve">за счет средств         собственников помещений в МКД</t>
  </si>
  <si>
    <t xml:space="preserve">чел.</t>
  </si>
  <si>
    <t xml:space="preserve">руб./кв.м</t>
  </si>
  <si>
    <t xml:space="preserve">Итого по Вязниковскому району на 2023 год</t>
  </si>
  <si>
    <t xml:space="preserve">Итого по город Вязники</t>
  </si>
  <si>
    <t xml:space="preserve">Кирпичные</t>
  </si>
  <si>
    <t xml:space="preserve">РО</t>
  </si>
  <si>
    <t xml:space="preserve">УК</t>
  </si>
  <si>
    <t xml:space="preserve">ЖЭК № 3</t>
  </si>
  <si>
    <t xml:space="preserve">8</t>
  </si>
  <si>
    <t xml:space="preserve">2</t>
  </si>
  <si>
    <t xml:space="preserve">ЖЭК № 4</t>
  </si>
  <si>
    <t xml:space="preserve">Блочные</t>
  </si>
  <si>
    <t xml:space="preserve">4</t>
  </si>
  <si>
    <t xml:space="preserve">НУ</t>
  </si>
  <si>
    <t xml:space="preserve">3</t>
  </si>
  <si>
    <t xml:space="preserve">ООО "ЖЭК №4"</t>
  </si>
  <si>
    <t xml:space="preserve">Панельные</t>
  </si>
  <si>
    <t xml:space="preserve">ТСЖ</t>
  </si>
  <si>
    <t xml:space="preserve">ТСЖ "Южная 11"</t>
  </si>
  <si>
    <t xml:space="preserve">Итого по Сарыевское</t>
  </si>
  <si>
    <t xml:space="preserve">Итого по Октябрьское</t>
  </si>
  <si>
    <t xml:space="preserve">1</t>
  </si>
  <si>
    <t xml:space="preserve">Итого по Паустовское</t>
  </si>
  <si>
    <t xml:space="preserve">Итого по поселок Никологоры</t>
  </si>
  <si>
    <t xml:space="preserve">ООО "ЖЭК"Никологоры"</t>
  </si>
  <si>
    <t xml:space="preserve">Ж/б панели</t>
  </si>
  <si>
    <t xml:space="preserve">ТСЖ "Искра"</t>
  </si>
  <si>
    <t xml:space="preserve">ТСЖ "Степанцевское"</t>
  </si>
  <si>
    <t xml:space="preserve">Итого по Вязниковскому району на 2025 год</t>
  </si>
  <si>
    <t xml:space="preserve">ЖЭК № 2</t>
  </si>
  <si>
    <t xml:space="preserve">СТН "Мальва"</t>
  </si>
  <si>
    <t xml:space="preserve">Вязники г. Ул. Владимирская, д. 10</t>
  </si>
  <si>
    <t xml:space="preserve">Кирпичный</t>
  </si>
  <si>
    <t xml:space="preserve">ООО "ЖЭК №2"</t>
  </si>
  <si>
    <t xml:space="preserve">Вязники г.мик Нововязники Юбилейная ул. 3 </t>
  </si>
  <si>
    <t xml:space="preserve">кирпичные</t>
  </si>
  <si>
    <t xml:space="preserve">Вязники г., Заготзерно ул. д.6а</t>
  </si>
  <si>
    <t xml:space="preserve">Вязниковский р-н,Пески д. Новая ул. 3</t>
  </si>
  <si>
    <t xml:space="preserve">Вязники г. ул. Ефимьево ул. 5</t>
  </si>
  <si>
    <t xml:space="preserve">Вязники г. ул. Ефимьево ул. 6</t>
  </si>
  <si>
    <t xml:space="preserve">кирпичный</t>
  </si>
  <si>
    <t xml:space="preserve">Вязники г. мкр Нововязники Карла-маркса ул.  4</t>
  </si>
  <si>
    <t xml:space="preserve">Вязники г. мкр Нововязники ул. Текстильная ул. 3</t>
  </si>
  <si>
    <t xml:space="preserve">МУП "ЖКС"</t>
  </si>
  <si>
    <t xml:space="preserve">Вязники г. Ул. Герцена , д. 36а</t>
  </si>
  <si>
    <t xml:space="preserve">Вязники г. Ул. Герцена , д. 38</t>
  </si>
  <si>
    <t xml:space="preserve">Вязники г. Ул. Физкультурная , д. 20</t>
  </si>
  <si>
    <t xml:space="preserve">Вязники г. Ул. Сиреневая , д. 4а</t>
  </si>
  <si>
    <t xml:space="preserve">Вязники г. Ул.Чехова , д. 28</t>
  </si>
  <si>
    <t xml:space="preserve">Деревянный</t>
  </si>
  <si>
    <t xml:space="preserve">Вязники г. Ул.Благовещенская , д. 41/9</t>
  </si>
  <si>
    <t xml:space="preserve">Вязники г. Ул. Комсомольская , д. 24</t>
  </si>
  <si>
    <t xml:space="preserve">Вязники г. Ул. Герцена , д. 34</t>
  </si>
  <si>
    <t xml:space="preserve">Вязники г. Ул. Л. Толстого , д. 39</t>
  </si>
  <si>
    <t xml:space="preserve">Вязники г. Ул. Сергиевских , д. 6</t>
  </si>
  <si>
    <t xml:space="preserve">Вязники г. Ул. Сенькова, д. 22</t>
  </si>
  <si>
    <t xml:space="preserve">Вязники г. Ул. Металлистов , д. 23 кор. 2</t>
  </si>
  <si>
    <t xml:space="preserve">ЖКС</t>
  </si>
  <si>
    <t xml:space="preserve">Вязниковский р-н,Пески д. Новая ул. 8</t>
  </si>
  <si>
    <t xml:space="preserve">Вязниковский р-н, Паустово д., Текстильщиков  ул, 20</t>
  </si>
  <si>
    <t xml:space="preserve">Вязниковский р-н, Октяюрьская д.,Молодежная   ул, 6</t>
  </si>
  <si>
    <t xml:space="preserve">                           Итого по поселок Никологоры</t>
  </si>
  <si>
    <t xml:space="preserve">6</t>
  </si>
  <si>
    <t xml:space="preserve">Вязниковский р-н, п. Никологоры,40 лет Октября ул, 2а</t>
  </si>
  <si>
    <t xml:space="preserve">Вязниковский р-н, Октябрьский п, Клубная ул,5</t>
  </si>
  <si>
    <t xml:space="preserve">Вязникиовский р-н, Мстера п. Профсоюзная д.2</t>
  </si>
  <si>
    <t xml:space="preserve">Итого по город Степанцево</t>
  </si>
  <si>
    <t xml:space="preserve">Вязниковский р-н, Эдон д, Советская ул, 28</t>
  </si>
  <si>
    <t xml:space="preserve">Итого по город Вязники на 2024 год</t>
  </si>
  <si>
    <t xml:space="preserve">Вязники г. Ул. Мичуринская, д. 75</t>
  </si>
  <si>
    <t xml:space="preserve">Вязники г. Ул. Ефимьево, д. 13</t>
  </si>
  <si>
    <t xml:space="preserve">ТСЖ "Ефимьево 13"</t>
  </si>
  <si>
    <t xml:space="preserve">Таблица № 2</t>
  </si>
  <si>
    <t xml:space="preserve">к краткосрочному плану реализации региональной    программы
капитального ремонта общего имущества
в многоквартирных домах, расположенных на территории
муниципального образования Вязниковский район, на 2023-2025 годы
</t>
  </si>
  <si>
    <t xml:space="preserve"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Вязниковского района на период 2023-2025 годы</t>
  </si>
  <si>
    <t xml:space="preserve">Источники финансирования </t>
  </si>
  <si>
    <t xml:space="preserve">Объем финансирования по 2023 г., руб.</t>
  </si>
  <si>
    <t xml:space="preserve">Всего </t>
  </si>
  <si>
    <t xml:space="preserve">в том числе: Фонд содействия реформированию жилищно-коммунального хозяйства</t>
  </si>
  <si>
    <t xml:space="preserve">Областной бюджет</t>
  </si>
  <si>
    <t xml:space="preserve">Местные бюджеты</t>
  </si>
  <si>
    <t xml:space="preserve">Средства собственников</t>
  </si>
  <si>
    <t xml:space="preserve">Объем финансирования по 2024 г., руб.</t>
  </si>
  <si>
    <t xml:space="preserve">Объем финансирования по 2025 г., руб.</t>
  </si>
  <si>
    <t xml:space="preserve">Проведение капитального ремонта общего имущества в связи с возникновением аварии, иных чрезвычайных ситуаций природного или техногенного характера (постановление администрации Владимирской области от 14.08.2017 № 678) </t>
  </si>
  <si>
    <t xml:space="preserve">Объем финансирования в 2023 г., руб.</t>
  </si>
  <si>
    <t xml:space="preserve">Объем финансирования в 2024 г., руб.</t>
  </si>
  <si>
    <t xml:space="preserve">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и местного бюджетов (постановление администрации области №742 от 05.10.2018) </t>
  </si>
  <si>
    <t xml:space="preserve">Финансовая поддержка на замену лифтового оборудования в форме субсидии за счет средств областного бюджета в рамках постановления Правительства области от 28.03.2019 № 235) </t>
  </si>
  <si>
    <t xml:space="preserve">Объем финансирования в 2024 - 2029 гг., руб.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</si>
</sst>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0"/>
    <numFmt numFmtId="168" formatCode="#,##0"/>
  </numFmts>
  <fonts count="3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60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40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 val="true"/>
      <sz val="2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22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  <font>
      <sz val="14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20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21" fillId="0" borderId="1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21" fillId="0" borderId="5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21" fillId="0" borderId="6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2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3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3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9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3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3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4 2 2 2" xfId="21"/>
    <cellStyle name="Обычный 7" xfId="22"/>
    <cellStyle name="Обычный_Лист1" xfId="23"/>
  </cellStyles>
  <dxfs count="2"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43"/>
  <sheetViews>
    <sheetView showFormulas="false" showGridLines="true" showRowColHeaders="true" showZeros="true" rightToLeft="false" tabSelected="false" showOutlineSymbols="true" defaultGridColor="true" view="pageBreakPreview" topLeftCell="V1" colorId="64" zoomScale="29" zoomScaleNormal="40" zoomScalePageLayoutView="29" workbookViewId="0">
      <selection pane="topLeft" activeCell="W1" activeCellId="0" sqref="W1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1" width="9.29"/>
    <col collapsed="false" customWidth="true" hidden="false" outlineLevel="0" max="2" min="2" style="1" width="128.86"/>
    <col collapsed="false" customWidth="true" hidden="false" outlineLevel="0" max="3" min="3" style="1" width="29.42"/>
    <col collapsed="false" customWidth="true" hidden="false" outlineLevel="0" max="4" min="4" style="1" width="22.15"/>
    <col collapsed="false" customWidth="true" hidden="false" outlineLevel="0" max="5" min="5" style="1" width="16"/>
    <col collapsed="false" customWidth="true" hidden="false" outlineLevel="0" max="6" min="6" style="1" width="16.57"/>
    <col collapsed="false" customWidth="true" hidden="false" outlineLevel="0" max="7" min="7" style="1" width="22.57"/>
    <col collapsed="false" customWidth="true" hidden="false" outlineLevel="0" max="8" min="8" style="1" width="22.29"/>
    <col collapsed="false" customWidth="true" hidden="false" outlineLevel="0" max="9" min="9" style="1" width="14.42"/>
    <col collapsed="false" customWidth="true" hidden="false" outlineLevel="0" max="10" min="10" style="1" width="11.71"/>
    <col collapsed="false" customWidth="true" hidden="false" outlineLevel="0" max="11" min="11" style="1" width="25.71"/>
    <col collapsed="false" customWidth="true" hidden="false" outlineLevel="0" max="12" min="12" style="1" width="19.86"/>
    <col collapsed="false" customWidth="true" hidden="false" outlineLevel="0" max="13" min="13" style="1" width="30.85"/>
    <col collapsed="false" customWidth="true" hidden="false" outlineLevel="0" max="14" min="14" style="1" width="15.57"/>
    <col collapsed="false" customWidth="true" hidden="false" outlineLevel="0" max="15" min="15" style="1" width="13.86"/>
    <col collapsed="false" customWidth="true" hidden="false" outlineLevel="0" max="16" min="16" style="1" width="18.29"/>
    <col collapsed="false" customWidth="true" hidden="false" outlineLevel="0" max="17" min="17" style="1" width="28"/>
    <col collapsed="false" customWidth="true" hidden="false" outlineLevel="0" max="18" min="18" style="1" width="11.71"/>
    <col collapsed="false" customWidth="true" hidden="false" outlineLevel="0" max="20" min="19" style="1" width="24.14"/>
    <col collapsed="false" customWidth="true" hidden="false" outlineLevel="0" max="21" min="21" style="1" width="22.57"/>
    <col collapsed="false" customWidth="true" hidden="false" outlineLevel="0" max="22" min="22" style="1" width="44"/>
    <col collapsed="false" customWidth="true" hidden="false" outlineLevel="0" max="23" min="23" style="1" width="26.42"/>
    <col collapsed="false" customWidth="true" hidden="false" outlineLevel="0" max="24" min="24" style="1" width="9.29"/>
    <col collapsed="false" customWidth="true" hidden="false" outlineLevel="0" max="25" min="25" style="1" width="9.42"/>
    <col collapsed="false" customWidth="true" hidden="false" outlineLevel="0" max="26" min="26" style="1" width="32"/>
    <col collapsed="false" customWidth="true" hidden="false" outlineLevel="0" max="27" min="27" style="1" width="24.14"/>
    <col collapsed="false" customWidth="true" hidden="false" outlineLevel="0" max="28" min="28" style="1" width="24.71"/>
    <col collapsed="false" customWidth="true" hidden="false" outlineLevel="0" max="29" min="29" style="1" width="25.29"/>
    <col collapsed="false" customWidth="true" hidden="false" outlineLevel="0" max="30" min="30" style="1" width="27.86"/>
    <col collapsed="false" customWidth="true" hidden="false" outlineLevel="0" max="31" min="31" style="1" width="12"/>
    <col collapsed="false" customWidth="true" hidden="false" outlineLevel="0" max="32" min="32" style="1" width="13.57"/>
    <col collapsed="false" customWidth="true" hidden="false" outlineLevel="0" max="33" min="33" style="1" width="12.57"/>
  </cols>
  <sheetData>
    <row r="1" customFormat="false" ht="223.5" hidden="false" customHeight="true" outlineLevel="0" collapsed="false">
      <c r="V1" s="2"/>
      <c r="W1" s="3" t="s">
        <v>0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4"/>
    </row>
    <row r="2" customFormat="false" ht="396.75" hidden="false" customHeight="true" outlineLevel="0" collapsed="false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4" customFormat="false" ht="51" hidden="false" customHeight="true" outlineLevel="0" collapsed="false">
      <c r="A4" s="6" t="s">
        <v>2</v>
      </c>
      <c r="B4" s="6" t="s">
        <v>3</v>
      </c>
      <c r="C4" s="7" t="s">
        <v>4</v>
      </c>
      <c r="D4" s="6" t="s">
        <v>5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8" t="s">
        <v>6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9" t="s">
        <v>7</v>
      </c>
      <c r="AF4" s="9" t="s">
        <v>8</v>
      </c>
      <c r="AG4" s="9" t="s">
        <v>9</v>
      </c>
    </row>
    <row r="5" customFormat="false" ht="57" hidden="false" customHeight="true" outlineLevel="0" collapsed="false">
      <c r="A5" s="6"/>
      <c r="B5" s="6"/>
      <c r="C5" s="7"/>
      <c r="D5" s="6" t="s">
        <v>10</v>
      </c>
      <c r="E5" s="6"/>
      <c r="F5" s="6"/>
      <c r="G5" s="6"/>
      <c r="H5" s="6"/>
      <c r="I5" s="6"/>
      <c r="J5" s="6" t="s">
        <v>11</v>
      </c>
      <c r="K5" s="6"/>
      <c r="L5" s="6" t="s">
        <v>12</v>
      </c>
      <c r="M5" s="6"/>
      <c r="N5" s="6" t="s">
        <v>13</v>
      </c>
      <c r="O5" s="6"/>
      <c r="P5" s="6" t="s">
        <v>14</v>
      </c>
      <c r="Q5" s="6"/>
      <c r="R5" s="6" t="s">
        <v>15</v>
      </c>
      <c r="S5" s="6"/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A5" s="10" t="s">
        <v>23</v>
      </c>
      <c r="AB5" s="10" t="s">
        <v>24</v>
      </c>
      <c r="AC5" s="11" t="s">
        <v>25</v>
      </c>
      <c r="AD5" s="10" t="s">
        <v>26</v>
      </c>
      <c r="AE5" s="9"/>
      <c r="AF5" s="9"/>
      <c r="AG5" s="9"/>
    </row>
    <row r="6" customFormat="false" ht="15" hidden="false" customHeight="true" outlineLevel="0" collapsed="false">
      <c r="A6" s="6"/>
      <c r="B6" s="6"/>
      <c r="C6" s="7"/>
      <c r="D6" s="12" t="s">
        <v>27</v>
      </c>
      <c r="E6" s="9" t="s">
        <v>28</v>
      </c>
      <c r="F6" s="9" t="s">
        <v>29</v>
      </c>
      <c r="G6" s="9" t="s">
        <v>30</v>
      </c>
      <c r="H6" s="9" t="s">
        <v>31</v>
      </c>
      <c r="I6" s="9" t="s">
        <v>32</v>
      </c>
      <c r="J6" s="6"/>
      <c r="K6" s="6"/>
      <c r="L6" s="6"/>
      <c r="M6" s="6"/>
      <c r="N6" s="6"/>
      <c r="O6" s="6"/>
      <c r="P6" s="6"/>
      <c r="Q6" s="6"/>
      <c r="R6" s="6"/>
      <c r="S6" s="6"/>
      <c r="T6" s="10"/>
      <c r="U6" s="10"/>
      <c r="V6" s="10"/>
      <c r="W6" s="10"/>
      <c r="X6" s="10"/>
      <c r="Y6" s="10"/>
      <c r="Z6" s="10"/>
      <c r="AA6" s="10"/>
      <c r="AB6" s="10"/>
      <c r="AC6" s="11"/>
      <c r="AD6" s="10"/>
      <c r="AE6" s="9"/>
      <c r="AF6" s="9"/>
      <c r="AG6" s="9"/>
    </row>
    <row r="7" customFormat="false" ht="210" hidden="false" customHeight="true" outlineLevel="0" collapsed="false">
      <c r="A7" s="6"/>
      <c r="B7" s="6"/>
      <c r="C7" s="7"/>
      <c r="D7" s="12"/>
      <c r="E7" s="9"/>
      <c r="F7" s="9"/>
      <c r="G7" s="9"/>
      <c r="H7" s="9"/>
      <c r="I7" s="9"/>
      <c r="J7" s="6"/>
      <c r="K7" s="6"/>
      <c r="L7" s="6"/>
      <c r="M7" s="6"/>
      <c r="N7" s="6"/>
      <c r="O7" s="6"/>
      <c r="P7" s="6"/>
      <c r="Q7" s="6"/>
      <c r="R7" s="6"/>
      <c r="S7" s="6"/>
      <c r="T7" s="10"/>
      <c r="U7" s="10"/>
      <c r="V7" s="10"/>
      <c r="W7" s="10"/>
      <c r="X7" s="10"/>
      <c r="Y7" s="10"/>
      <c r="Z7" s="10"/>
      <c r="AA7" s="10"/>
      <c r="AB7" s="10"/>
      <c r="AC7" s="11"/>
      <c r="AD7" s="10"/>
      <c r="AE7" s="9"/>
      <c r="AF7" s="9"/>
      <c r="AG7" s="9"/>
    </row>
    <row r="8" customFormat="false" ht="15" hidden="false" customHeight="false" outlineLevel="0" collapsed="false">
      <c r="A8" s="6"/>
      <c r="B8" s="6"/>
      <c r="C8" s="7"/>
      <c r="D8" s="12"/>
      <c r="E8" s="9"/>
      <c r="F8" s="9"/>
      <c r="G8" s="9"/>
      <c r="H8" s="9"/>
      <c r="I8" s="9"/>
      <c r="J8" s="6"/>
      <c r="K8" s="6"/>
      <c r="L8" s="6"/>
      <c r="M8" s="6"/>
      <c r="N8" s="6"/>
      <c r="O8" s="6"/>
      <c r="P8" s="6"/>
      <c r="Q8" s="6"/>
      <c r="R8" s="6"/>
      <c r="S8" s="6"/>
      <c r="T8" s="10"/>
      <c r="U8" s="10"/>
      <c r="V8" s="10"/>
      <c r="W8" s="10"/>
      <c r="X8" s="10"/>
      <c r="Y8" s="10"/>
      <c r="Z8" s="10"/>
      <c r="AA8" s="10"/>
      <c r="AB8" s="10"/>
      <c r="AC8" s="11"/>
      <c r="AD8" s="10"/>
      <c r="AE8" s="9"/>
      <c r="AF8" s="9"/>
      <c r="AG8" s="9"/>
    </row>
    <row r="9" customFormat="false" ht="28.5" hidden="false" customHeight="true" outlineLevel="0" collapsed="false">
      <c r="A9" s="6"/>
      <c r="B9" s="6"/>
      <c r="C9" s="7"/>
      <c r="D9" s="12"/>
      <c r="E9" s="9"/>
      <c r="F9" s="9"/>
      <c r="G9" s="9"/>
      <c r="H9" s="9"/>
      <c r="I9" s="9"/>
      <c r="J9" s="6"/>
      <c r="K9" s="6"/>
      <c r="L9" s="6"/>
      <c r="M9" s="6"/>
      <c r="N9" s="6"/>
      <c r="O9" s="6"/>
      <c r="P9" s="6"/>
      <c r="Q9" s="6"/>
      <c r="R9" s="6"/>
      <c r="S9" s="6"/>
      <c r="T9" s="10"/>
      <c r="U9" s="10"/>
      <c r="V9" s="10"/>
      <c r="W9" s="10"/>
      <c r="X9" s="10"/>
      <c r="Y9" s="10"/>
      <c r="Z9" s="10"/>
      <c r="AA9" s="10"/>
      <c r="AB9" s="10"/>
      <c r="AC9" s="11"/>
      <c r="AD9" s="10"/>
      <c r="AE9" s="9"/>
      <c r="AF9" s="9"/>
      <c r="AG9" s="9"/>
    </row>
    <row r="10" customFormat="false" ht="32.25" hidden="false" customHeight="true" outlineLevel="0" collapsed="false">
      <c r="A10" s="6"/>
      <c r="B10" s="6"/>
      <c r="C10" s="7" t="s">
        <v>33</v>
      </c>
      <c r="D10" s="7" t="s">
        <v>33</v>
      </c>
      <c r="E10" s="7" t="s">
        <v>33</v>
      </c>
      <c r="F10" s="7" t="s">
        <v>33</v>
      </c>
      <c r="G10" s="7" t="s">
        <v>33</v>
      </c>
      <c r="H10" s="7" t="s">
        <v>33</v>
      </c>
      <c r="I10" s="7" t="s">
        <v>33</v>
      </c>
      <c r="J10" s="6" t="s">
        <v>34</v>
      </c>
      <c r="K10" s="6" t="s">
        <v>33</v>
      </c>
      <c r="L10" s="6" t="s">
        <v>35</v>
      </c>
      <c r="M10" s="6" t="s">
        <v>33</v>
      </c>
      <c r="N10" s="6" t="s">
        <v>35</v>
      </c>
      <c r="O10" s="6" t="s">
        <v>33</v>
      </c>
      <c r="P10" s="6" t="s">
        <v>35</v>
      </c>
      <c r="Q10" s="6" t="s">
        <v>33</v>
      </c>
      <c r="R10" s="6" t="s">
        <v>36</v>
      </c>
      <c r="S10" s="6" t="s">
        <v>33</v>
      </c>
      <c r="T10" s="6" t="s">
        <v>33</v>
      </c>
      <c r="U10" s="8" t="s">
        <v>33</v>
      </c>
      <c r="V10" s="6" t="s">
        <v>33</v>
      </c>
      <c r="W10" s="6" t="s">
        <v>33</v>
      </c>
      <c r="X10" s="7" t="s">
        <v>33</v>
      </c>
      <c r="Y10" s="6" t="s">
        <v>33</v>
      </c>
      <c r="Z10" s="6" t="s">
        <v>33</v>
      </c>
      <c r="AA10" s="6" t="s">
        <v>33</v>
      </c>
      <c r="AB10" s="6" t="s">
        <v>33</v>
      </c>
      <c r="AC10" s="7" t="s">
        <v>33</v>
      </c>
      <c r="AD10" s="6" t="s">
        <v>33</v>
      </c>
      <c r="AE10" s="9"/>
      <c r="AF10" s="9"/>
      <c r="AG10" s="9"/>
    </row>
    <row r="11" customFormat="false" ht="26.8" hidden="false" customHeight="false" outlineLevel="0" collapsed="false">
      <c r="A11" s="6" t="n">
        <v>1</v>
      </c>
      <c r="B11" s="6" t="n">
        <v>2</v>
      </c>
      <c r="C11" s="6" t="n">
        <v>3</v>
      </c>
      <c r="D11" s="6" t="n">
        <v>4</v>
      </c>
      <c r="E11" s="6" t="n">
        <v>5</v>
      </c>
      <c r="F11" s="6" t="n">
        <v>6</v>
      </c>
      <c r="G11" s="6" t="n">
        <v>7</v>
      </c>
      <c r="H11" s="6" t="n">
        <v>8</v>
      </c>
      <c r="I11" s="6" t="n">
        <v>9</v>
      </c>
      <c r="J11" s="6" t="n">
        <v>10</v>
      </c>
      <c r="K11" s="6" t="n">
        <v>11</v>
      </c>
      <c r="L11" s="6" t="n">
        <v>12</v>
      </c>
      <c r="M11" s="6" t="n">
        <v>13</v>
      </c>
      <c r="N11" s="6" t="n">
        <v>14</v>
      </c>
      <c r="O11" s="6" t="n">
        <v>15</v>
      </c>
      <c r="P11" s="6" t="n">
        <v>16</v>
      </c>
      <c r="Q11" s="6" t="n">
        <v>17</v>
      </c>
      <c r="R11" s="6" t="n">
        <v>18</v>
      </c>
      <c r="S11" s="6" t="n">
        <v>19</v>
      </c>
      <c r="T11" s="6" t="n">
        <v>20</v>
      </c>
      <c r="U11" s="6" t="n">
        <v>21</v>
      </c>
      <c r="V11" s="6" t="n">
        <v>22</v>
      </c>
      <c r="W11" s="6" t="n">
        <v>23</v>
      </c>
      <c r="X11" s="6" t="n">
        <v>24</v>
      </c>
      <c r="Y11" s="6" t="n">
        <v>25</v>
      </c>
      <c r="Z11" s="6" t="n">
        <v>26</v>
      </c>
      <c r="AA11" s="6" t="n">
        <v>27</v>
      </c>
      <c r="AB11" s="6" t="n">
        <v>28</v>
      </c>
      <c r="AC11" s="6" t="n">
        <v>29</v>
      </c>
      <c r="AD11" s="6" t="n">
        <v>30</v>
      </c>
      <c r="AE11" s="6" t="n">
        <v>31</v>
      </c>
      <c r="AF11" s="6" t="n">
        <v>32</v>
      </c>
      <c r="AG11" s="6" t="n">
        <v>33</v>
      </c>
    </row>
    <row r="12" customFormat="false" ht="63.75" hidden="false" customHeight="true" outlineLevel="0" collapsed="false">
      <c r="A12" s="13" t="s">
        <v>37</v>
      </c>
      <c r="B12" s="13"/>
      <c r="C12" s="14" t="n">
        <f aca="false">C13+C34+C54</f>
        <v>659723361.16</v>
      </c>
      <c r="D12" s="14" t="n">
        <f aca="false">D13+D34+D54</f>
        <v>0</v>
      </c>
      <c r="E12" s="14" t="n">
        <f aca="false">E13+E34+E54</f>
        <v>0</v>
      </c>
      <c r="F12" s="14" t="n">
        <f aca="false">F13+F34+F54</f>
        <v>0</v>
      </c>
      <c r="G12" s="14" t="n">
        <f aca="false">G13+G34+G54</f>
        <v>0</v>
      </c>
      <c r="H12" s="14" t="n">
        <f aca="false">H13+H34+H54</f>
        <v>0</v>
      </c>
      <c r="I12" s="14" t="n">
        <f aca="false">I13+I34+I54</f>
        <v>0</v>
      </c>
      <c r="J12" s="15" t="n">
        <f aca="false">J13+J34+J54</f>
        <v>0</v>
      </c>
      <c r="K12" s="14" t="n">
        <f aca="false">K13+K34+K54</f>
        <v>0</v>
      </c>
      <c r="L12" s="14" t="n">
        <f aca="false">L13+L34+L54</f>
        <v>17823.95</v>
      </c>
      <c r="M12" s="14" t="n">
        <f aca="false">M13+M34+M54</f>
        <v>185921490.08</v>
      </c>
      <c r="N12" s="14" t="n">
        <f aca="false">N13+N34+N54</f>
        <v>0</v>
      </c>
      <c r="O12" s="14" t="n">
        <f aca="false">O13+O34+O54</f>
        <v>0</v>
      </c>
      <c r="P12" s="14" t="n">
        <f aca="false">P13+P34+P54</f>
        <v>2979</v>
      </c>
      <c r="Q12" s="14" t="n">
        <f aca="false">Q13+Q34+Q54</f>
        <v>20909365.51</v>
      </c>
      <c r="R12" s="14" t="n">
        <f aca="false">R13+R34+R54</f>
        <v>0</v>
      </c>
      <c r="S12" s="14" t="n">
        <f aca="false">S13+S34+S54</f>
        <v>0</v>
      </c>
      <c r="T12" s="14" t="n">
        <f aca="false">T13+T34+T54</f>
        <v>0</v>
      </c>
      <c r="U12" s="14" t="n">
        <f aca="false">U13+U34+U54</f>
        <v>0</v>
      </c>
      <c r="V12" s="14" t="n">
        <f aca="false">V13+V34+V54</f>
        <v>0</v>
      </c>
      <c r="W12" s="14" t="n">
        <f aca="false">W13+W34+W54</f>
        <v>0</v>
      </c>
      <c r="X12" s="14" t="n">
        <f aca="false">X13+X34+X54</f>
        <v>0</v>
      </c>
      <c r="Y12" s="14" t="n">
        <f aca="false">Y13+Y34+Y54</f>
        <v>0</v>
      </c>
      <c r="Z12" s="14" t="n">
        <f aca="false">Z13+Z34+Z54</f>
        <v>0</v>
      </c>
      <c r="AA12" s="14" t="n">
        <f aca="false">AA13+AA34+AA54</f>
        <v>0</v>
      </c>
      <c r="AB12" s="14" t="n">
        <f aca="false">AB13+AB34+AB54</f>
        <v>3253619.34</v>
      </c>
      <c r="AC12" s="14" t="n">
        <f aca="false">AC13+AC34+AC54</f>
        <v>3125110.27</v>
      </c>
      <c r="AD12" s="14" t="n">
        <f aca="false">AD13+AD34+AD54</f>
        <v>240000</v>
      </c>
      <c r="AE12" s="16" t="s">
        <v>38</v>
      </c>
      <c r="AF12" s="16" t="s">
        <v>38</v>
      </c>
      <c r="AG12" s="16" t="s">
        <v>38</v>
      </c>
    </row>
    <row r="13" customFormat="false" ht="26.8" hidden="false" customHeight="false" outlineLevel="0" collapsed="false">
      <c r="A13" s="17" t="s">
        <v>39</v>
      </c>
      <c r="B13" s="6"/>
      <c r="C13" s="14" t="n">
        <f aca="false">C14+C23+C25+C27+C30</f>
        <v>73915849.97</v>
      </c>
      <c r="D13" s="14" t="n">
        <f aca="false">D14+D23+D25+D27+D30</f>
        <v>0</v>
      </c>
      <c r="E13" s="14" t="n">
        <f aca="false">E14+E23+E25+E27+E30</f>
        <v>0</v>
      </c>
      <c r="F13" s="14" t="n">
        <f aca="false">F14+F23+F25+F27+F30</f>
        <v>0</v>
      </c>
      <c r="G13" s="14" t="n">
        <f aca="false">G14+G23+G25+G27+G30</f>
        <v>0</v>
      </c>
      <c r="H13" s="14" t="n">
        <f aca="false">H14+H23+H25+H27+H30</f>
        <v>0</v>
      </c>
      <c r="I13" s="14" t="n">
        <f aca="false">I14+I23+I25+I27+I30</f>
        <v>0</v>
      </c>
      <c r="J13" s="15" t="n">
        <f aca="false">J14+J23+J25+J27+J30</f>
        <v>0</v>
      </c>
      <c r="K13" s="14" t="n">
        <f aca="false">K14+K23+K25+K27+K30</f>
        <v>0</v>
      </c>
      <c r="L13" s="14" t="n">
        <v>5668.74</v>
      </c>
      <c r="M13" s="14" t="n">
        <v>50873632.61</v>
      </c>
      <c r="N13" s="14" t="n">
        <f aca="false">N14+N23+N25+N27+N30</f>
        <v>0</v>
      </c>
      <c r="O13" s="14" t="n">
        <f aca="false">O14+O23+O25+O27+O30</f>
        <v>0</v>
      </c>
      <c r="P13" s="14" t="n">
        <f aca="false">P14+P23+P25+P27+P30</f>
        <v>2979</v>
      </c>
      <c r="Q13" s="14" t="n">
        <f aca="false">Q14+Q23+Q25+Q27+Q30</f>
        <v>20909365.51</v>
      </c>
      <c r="R13" s="14" t="n">
        <f aca="false">R14+R23+R25+R27+R30</f>
        <v>0</v>
      </c>
      <c r="S13" s="14" t="n">
        <f aca="false">S14+S23+S25+S27+S30</f>
        <v>0</v>
      </c>
      <c r="T13" s="14" t="n">
        <f aca="false">T14+T23+T25+T27+T30</f>
        <v>0</v>
      </c>
      <c r="U13" s="14" t="n">
        <f aca="false">U14+U23+U25+U27+U30</f>
        <v>0</v>
      </c>
      <c r="V13" s="14" t="n">
        <f aca="false">V14+V23+V25+V27+V30</f>
        <v>0</v>
      </c>
      <c r="W13" s="14" t="n">
        <f aca="false">W14+W23+W25+W27+W30</f>
        <v>0</v>
      </c>
      <c r="X13" s="14" t="n">
        <f aca="false">X14+X23+X25+X27+X30</f>
        <v>0</v>
      </c>
      <c r="Y13" s="14" t="n">
        <f aca="false">Y14+Y23+Y25+Y27+Y30</f>
        <v>0</v>
      </c>
      <c r="Z13" s="14" t="n">
        <f aca="false">Z14+Z23+Z25+Z27+Z30</f>
        <v>0</v>
      </c>
      <c r="AA13" s="14" t="n">
        <f aca="false">AA14+AA23+AA25+AA27+AA30</f>
        <v>0</v>
      </c>
      <c r="AB13" s="14" t="n">
        <f aca="false">AB14+AB23+AB25+AB27+AB30</f>
        <v>1026273.17</v>
      </c>
      <c r="AC13" s="14" t="n">
        <f aca="false">AC14+AC23+AC25+AC27+AC30</f>
        <v>1295125.46</v>
      </c>
      <c r="AD13" s="14" t="n">
        <f aca="false">AD14+AD23+AD25+AD27+AD30</f>
        <v>0</v>
      </c>
      <c r="AE13" s="16" t="s">
        <v>38</v>
      </c>
      <c r="AF13" s="16" t="s">
        <v>38</v>
      </c>
      <c r="AG13" s="16" t="s">
        <v>38</v>
      </c>
    </row>
    <row r="14" customFormat="false" ht="26.8" hidden="false" customHeight="false" outlineLevel="0" collapsed="false">
      <c r="A14" s="18" t="s">
        <v>40</v>
      </c>
      <c r="B14" s="18"/>
      <c r="C14" s="14" t="n">
        <f aca="false">SUM(C15:C22)</f>
        <v>48546332.49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19" t="n">
        <v>0</v>
      </c>
      <c r="J14" s="20" t="n">
        <v>0</v>
      </c>
      <c r="K14" s="19" t="n">
        <v>0</v>
      </c>
      <c r="L14" s="19" t="n">
        <v>2985.5</v>
      </c>
      <c r="M14" s="19" t="n">
        <v>26407319.5</v>
      </c>
      <c r="N14" s="19" t="n">
        <v>0</v>
      </c>
      <c r="O14" s="19" t="n">
        <v>0</v>
      </c>
      <c r="P14" s="19" t="n">
        <v>2979</v>
      </c>
      <c r="Q14" s="19" t="n">
        <v>20909365.51</v>
      </c>
      <c r="R14" s="19" t="n">
        <v>0</v>
      </c>
      <c r="S14" s="19" t="n">
        <v>0</v>
      </c>
      <c r="T14" s="19" t="n">
        <v>0</v>
      </c>
      <c r="U14" s="19" t="n">
        <v>0</v>
      </c>
      <c r="V14" s="19" t="n">
        <v>0</v>
      </c>
      <c r="W14" s="19" t="n">
        <v>0</v>
      </c>
      <c r="X14" s="19" t="n">
        <v>0</v>
      </c>
      <c r="Y14" s="19" t="n">
        <v>0</v>
      </c>
      <c r="Z14" s="19" t="n">
        <v>0</v>
      </c>
      <c r="AA14" s="19" t="n">
        <v>0</v>
      </c>
      <c r="AB14" s="19" t="n">
        <v>707141.49</v>
      </c>
      <c r="AC14" s="19" t="n">
        <v>679596.02</v>
      </c>
      <c r="AD14" s="19" t="n">
        <v>0</v>
      </c>
      <c r="AE14" s="6" t="s">
        <v>38</v>
      </c>
      <c r="AF14" s="6" t="s">
        <v>38</v>
      </c>
      <c r="AG14" s="6" t="s">
        <v>38</v>
      </c>
    </row>
    <row r="15" customFormat="false" ht="26.8" hidden="false" customHeight="false" outlineLevel="0" collapsed="false">
      <c r="A15" s="21" t="n">
        <v>1</v>
      </c>
      <c r="B15" s="22" t="s">
        <v>41</v>
      </c>
      <c r="C15" s="23" t="n">
        <f aca="false">D15+E15+F15+G15+H15+I15+K15+M15+O15+Q15+S15+T15+U15+V15+W15+X15+Y15+Z15+AA15+AB15+AC15+AD15</f>
        <v>69346.91</v>
      </c>
      <c r="D15" s="24" t="n">
        <v>0</v>
      </c>
      <c r="E15" s="24" t="n">
        <v>0</v>
      </c>
      <c r="F15" s="24" t="n">
        <v>0</v>
      </c>
      <c r="G15" s="24" t="n">
        <v>0</v>
      </c>
      <c r="H15" s="24" t="n">
        <v>0</v>
      </c>
      <c r="I15" s="24" t="n">
        <v>0</v>
      </c>
      <c r="J15" s="25" t="n">
        <v>0</v>
      </c>
      <c r="K15" s="24" t="n">
        <v>0</v>
      </c>
      <c r="L15" s="26" t="n">
        <v>0</v>
      </c>
      <c r="M15" s="19" t="n">
        <v>0</v>
      </c>
      <c r="N15" s="24" t="n">
        <v>0</v>
      </c>
      <c r="O15" s="24" t="n">
        <v>0</v>
      </c>
      <c r="P15" s="19" t="n">
        <v>0</v>
      </c>
      <c r="Q15" s="19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19" t="n">
        <v>0</v>
      </c>
      <c r="AC15" s="24" t="n">
        <v>69346.91</v>
      </c>
      <c r="AD15" s="24" t="n">
        <v>0</v>
      </c>
      <c r="AE15" s="6" t="n">
        <v>2023</v>
      </c>
      <c r="AF15" s="6" t="s">
        <v>42</v>
      </c>
      <c r="AG15" s="6" t="s">
        <v>42</v>
      </c>
    </row>
    <row r="16" customFormat="false" ht="26.8" hidden="false" customHeight="false" outlineLevel="0" collapsed="false">
      <c r="A16" s="21" t="n">
        <v>2</v>
      </c>
      <c r="B16" s="22" t="s">
        <v>43</v>
      </c>
      <c r="C16" s="23" t="n">
        <f aca="false">D16+E16+F16+G16+H16+I16+K16+M16+O16+Q16+S16+T16+U16+V16+W16+X16+Y16+Z16+AA16+AB16+AC16+AD16</f>
        <v>3549334.15</v>
      </c>
      <c r="D16" s="24" t="n">
        <v>0</v>
      </c>
      <c r="E16" s="24" t="n">
        <v>0</v>
      </c>
      <c r="F16" s="24" t="n">
        <v>0</v>
      </c>
      <c r="G16" s="24" t="n">
        <v>0</v>
      </c>
      <c r="H16" s="24" t="n">
        <v>0</v>
      </c>
      <c r="I16" s="24" t="n">
        <v>0</v>
      </c>
      <c r="J16" s="25" t="n">
        <v>0</v>
      </c>
      <c r="K16" s="24" t="n">
        <v>0</v>
      </c>
      <c r="L16" s="19" t="n">
        <v>412</v>
      </c>
      <c r="M16" s="19" t="n">
        <v>3433009.25</v>
      </c>
      <c r="N16" s="24" t="n">
        <v>0</v>
      </c>
      <c r="O16" s="24" t="n">
        <v>0</v>
      </c>
      <c r="P16" s="19" t="n">
        <v>0</v>
      </c>
      <c r="Q16" s="19" t="n">
        <v>0</v>
      </c>
      <c r="R16" s="24" t="n">
        <v>0</v>
      </c>
      <c r="S16" s="24" t="n">
        <v>0</v>
      </c>
      <c r="T16" s="24" t="n">
        <v>0</v>
      </c>
      <c r="U16" s="24" t="n">
        <v>0</v>
      </c>
      <c r="V16" s="24" t="n">
        <v>0</v>
      </c>
      <c r="W16" s="24" t="n">
        <v>0</v>
      </c>
      <c r="X16" s="24" t="n">
        <v>0</v>
      </c>
      <c r="Y16" s="24" t="n">
        <v>0</v>
      </c>
      <c r="Z16" s="24" t="n">
        <v>0</v>
      </c>
      <c r="AA16" s="24" t="n">
        <v>0</v>
      </c>
      <c r="AB16" s="24" t="n">
        <v>32325.22</v>
      </c>
      <c r="AC16" s="19" t="n">
        <v>83999.68</v>
      </c>
      <c r="AD16" s="24" t="n">
        <v>0</v>
      </c>
      <c r="AE16" s="6" t="n">
        <v>2023</v>
      </c>
      <c r="AF16" s="6" t="n">
        <v>2023</v>
      </c>
      <c r="AG16" s="6" t="n">
        <v>2023</v>
      </c>
    </row>
    <row r="17" customFormat="false" ht="26.8" hidden="false" customHeight="false" outlineLevel="0" collapsed="false">
      <c r="A17" s="21" t="n">
        <v>3</v>
      </c>
      <c r="B17" s="22" t="s">
        <v>44</v>
      </c>
      <c r="C17" s="23" t="n">
        <f aca="false">D17+E17+F17+G17+H17+I17+K17+M17+O17+Q17+S17+T17+U17+V17+W17+X17+Y17+Z17+AA17+AB17+AC17+AD17</f>
        <v>4524224.55</v>
      </c>
      <c r="D17" s="24" t="n">
        <v>0</v>
      </c>
      <c r="E17" s="24" t="n">
        <v>0</v>
      </c>
      <c r="F17" s="24" t="n">
        <v>0</v>
      </c>
      <c r="G17" s="24" t="n">
        <v>0</v>
      </c>
      <c r="H17" s="24" t="n">
        <v>0</v>
      </c>
      <c r="I17" s="24" t="n">
        <v>0</v>
      </c>
      <c r="J17" s="25" t="n">
        <v>0</v>
      </c>
      <c r="K17" s="24" t="n">
        <v>0</v>
      </c>
      <c r="L17" s="26" t="n">
        <v>435.6</v>
      </c>
      <c r="M17" s="19" t="n">
        <v>4420442.28</v>
      </c>
      <c r="N17" s="24" t="n">
        <v>0</v>
      </c>
      <c r="O17" s="24" t="n">
        <v>0</v>
      </c>
      <c r="P17" s="19" t="n">
        <v>0</v>
      </c>
      <c r="Q17" s="19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4" t="n">
        <v>0</v>
      </c>
      <c r="Z17" s="24" t="n">
        <v>0</v>
      </c>
      <c r="AA17" s="24" t="n">
        <v>0</v>
      </c>
      <c r="AB17" s="19" t="n">
        <v>41622.88</v>
      </c>
      <c r="AC17" s="19" t="n">
        <v>62159.39</v>
      </c>
      <c r="AD17" s="24" t="n">
        <v>0</v>
      </c>
      <c r="AE17" s="6" t="n">
        <v>2023</v>
      </c>
      <c r="AF17" s="6" t="n">
        <v>2023</v>
      </c>
      <c r="AG17" s="6" t="n">
        <v>2023</v>
      </c>
    </row>
    <row r="18" customFormat="false" ht="26.8" hidden="false" customHeight="false" outlineLevel="0" collapsed="false">
      <c r="A18" s="21" t="n">
        <v>4</v>
      </c>
      <c r="B18" s="22" t="s">
        <v>45</v>
      </c>
      <c r="C18" s="23" t="n">
        <f aca="false">D18+E18+F18+G18+H18+I18+K18+M18+O18+Q18+S18+T18+U18+V18+W18+X18+Y18+Z18+AA18+AB18+AC18+AD18</f>
        <v>5719858.08</v>
      </c>
      <c r="D18" s="24" t="n">
        <v>0</v>
      </c>
      <c r="E18" s="24" t="n">
        <v>0</v>
      </c>
      <c r="F18" s="24" t="n">
        <v>0</v>
      </c>
      <c r="G18" s="24" t="n">
        <v>0</v>
      </c>
      <c r="H18" s="24" t="n">
        <v>0</v>
      </c>
      <c r="I18" s="24" t="n">
        <v>0</v>
      </c>
      <c r="J18" s="25" t="n">
        <v>0</v>
      </c>
      <c r="K18" s="24" t="n">
        <v>0</v>
      </c>
      <c r="L18" s="26" t="n">
        <v>808.6</v>
      </c>
      <c r="M18" s="19" t="n">
        <v>5531000.09</v>
      </c>
      <c r="N18" s="24" t="n">
        <v>0</v>
      </c>
      <c r="O18" s="24" t="n">
        <v>0</v>
      </c>
      <c r="P18" s="19" t="n">
        <v>0</v>
      </c>
      <c r="Q18" s="19" t="n">
        <v>0</v>
      </c>
      <c r="R18" s="24" t="n">
        <v>0</v>
      </c>
      <c r="S18" s="24" t="n">
        <v>0</v>
      </c>
      <c r="T18" s="24" t="n">
        <v>0</v>
      </c>
      <c r="U18" s="24" t="n">
        <v>0</v>
      </c>
      <c r="V18" s="24" t="n">
        <v>0</v>
      </c>
      <c r="W18" s="24" t="n">
        <v>0</v>
      </c>
      <c r="X18" s="24" t="n">
        <v>0</v>
      </c>
      <c r="Y18" s="24" t="n">
        <v>0</v>
      </c>
      <c r="Z18" s="24" t="n">
        <v>0</v>
      </c>
      <c r="AA18" s="24" t="n">
        <v>0</v>
      </c>
      <c r="AB18" s="19" t="n">
        <v>52079.9</v>
      </c>
      <c r="AC18" s="19" t="n">
        <v>136778.09</v>
      </c>
      <c r="AD18" s="24" t="n">
        <v>0</v>
      </c>
      <c r="AE18" s="6" t="n">
        <v>2023</v>
      </c>
      <c r="AF18" s="6" t="n">
        <v>2023</v>
      </c>
      <c r="AG18" s="6" t="n">
        <v>2023</v>
      </c>
    </row>
    <row r="19" customFormat="false" ht="26.8" hidden="false" customHeight="false" outlineLevel="0" collapsed="false">
      <c r="A19" s="21" t="n">
        <v>5</v>
      </c>
      <c r="B19" s="22" t="s">
        <v>46</v>
      </c>
      <c r="C19" s="23" t="n">
        <f aca="false">D19+E19+F19+G19+H19+I19+K19+M19+O19+Q19+S19+T19+U19+V19+W19+X19+Y19+Z19+AA19+AB19+AC19+AD19</f>
        <v>60717.15</v>
      </c>
      <c r="D19" s="24" t="n">
        <v>0</v>
      </c>
      <c r="E19" s="24" t="n">
        <v>0</v>
      </c>
      <c r="F19" s="24" t="n">
        <v>0</v>
      </c>
      <c r="G19" s="24" t="n">
        <v>0</v>
      </c>
      <c r="H19" s="24" t="n">
        <v>0</v>
      </c>
      <c r="I19" s="24" t="n">
        <v>0</v>
      </c>
      <c r="J19" s="25" t="n">
        <v>0</v>
      </c>
      <c r="K19" s="24" t="n">
        <v>0</v>
      </c>
      <c r="L19" s="19" t="n">
        <v>0</v>
      </c>
      <c r="M19" s="24" t="n">
        <v>0</v>
      </c>
      <c r="N19" s="24" t="n">
        <v>0</v>
      </c>
      <c r="O19" s="24" t="n">
        <v>0</v>
      </c>
      <c r="P19" s="24" t="n">
        <v>0</v>
      </c>
      <c r="Q19" s="24" t="n">
        <v>0</v>
      </c>
      <c r="R19" s="24" t="n">
        <v>0</v>
      </c>
      <c r="S19" s="24" t="n">
        <v>0</v>
      </c>
      <c r="T19" s="24" t="n">
        <v>0</v>
      </c>
      <c r="U19" s="24" t="n">
        <v>0</v>
      </c>
      <c r="V19" s="24" t="n">
        <v>0</v>
      </c>
      <c r="W19" s="24" t="n">
        <v>0</v>
      </c>
      <c r="X19" s="24" t="n">
        <v>0</v>
      </c>
      <c r="Y19" s="24" t="n">
        <v>0</v>
      </c>
      <c r="Z19" s="24" t="n">
        <v>0</v>
      </c>
      <c r="AA19" s="24" t="n">
        <v>0</v>
      </c>
      <c r="AB19" s="24" t="n">
        <v>0</v>
      </c>
      <c r="AC19" s="24" t="n">
        <v>60717.15</v>
      </c>
      <c r="AD19" s="24" t="n">
        <v>0</v>
      </c>
      <c r="AE19" s="27" t="n">
        <v>2023</v>
      </c>
      <c r="AF19" s="27" t="s">
        <v>42</v>
      </c>
      <c r="AG19" s="28" t="s">
        <v>42</v>
      </c>
    </row>
    <row r="20" customFormat="false" ht="26.8" hidden="false" customHeight="false" outlineLevel="0" collapsed="false">
      <c r="A20" s="21" t="n">
        <v>6</v>
      </c>
      <c r="B20" s="29" t="s">
        <v>47</v>
      </c>
      <c r="C20" s="23" t="n">
        <f aca="false">D20+E20+F20+G20+H20+I20+K20+M20+O20+Q20+S20+T20+U20+V20+W20+X20+Y20+Z20+AA20+AB20+AC20+AD20</f>
        <v>7974949.13</v>
      </c>
      <c r="D20" s="24" t="n">
        <v>0</v>
      </c>
      <c r="E20" s="24" t="n">
        <v>0</v>
      </c>
      <c r="F20" s="24" t="n">
        <v>0</v>
      </c>
      <c r="G20" s="24" t="n">
        <v>0</v>
      </c>
      <c r="H20" s="24" t="n">
        <v>0</v>
      </c>
      <c r="I20" s="24" t="n">
        <v>0</v>
      </c>
      <c r="J20" s="25" t="n">
        <v>0</v>
      </c>
      <c r="K20" s="24" t="n">
        <v>0</v>
      </c>
      <c r="L20" s="19" t="n">
        <v>837.3</v>
      </c>
      <c r="M20" s="30" t="n">
        <v>7891356</v>
      </c>
      <c r="N20" s="24" t="n">
        <v>0</v>
      </c>
      <c r="O20" s="24" t="n">
        <v>0</v>
      </c>
      <c r="P20" s="24" t="n">
        <v>0</v>
      </c>
      <c r="Q20" s="24" t="n">
        <v>0</v>
      </c>
      <c r="R20" s="24" t="n">
        <v>0</v>
      </c>
      <c r="S20" s="24" t="n">
        <v>0</v>
      </c>
      <c r="T20" s="24" t="n">
        <v>0</v>
      </c>
      <c r="U20" s="24" t="n">
        <v>0</v>
      </c>
      <c r="V20" s="24" t="n">
        <v>0</v>
      </c>
      <c r="W20" s="24" t="n">
        <v>0</v>
      </c>
      <c r="X20" s="24" t="n">
        <v>0</v>
      </c>
      <c r="Y20" s="24" t="n">
        <v>0</v>
      </c>
      <c r="Z20" s="24" t="n">
        <v>0</v>
      </c>
      <c r="AA20" s="24" t="n">
        <v>0</v>
      </c>
      <c r="AB20" s="24" t="n">
        <v>83593.13</v>
      </c>
      <c r="AC20" s="24" t="n">
        <v>0</v>
      </c>
      <c r="AD20" s="24" t="n">
        <v>0</v>
      </c>
      <c r="AE20" s="27" t="s">
        <v>42</v>
      </c>
      <c r="AF20" s="27" t="n">
        <v>2023</v>
      </c>
      <c r="AG20" s="28" t="n">
        <v>2023</v>
      </c>
    </row>
    <row r="21" customFormat="false" ht="26.8" hidden="false" customHeight="false" outlineLevel="0" collapsed="false">
      <c r="A21" s="21" t="n">
        <v>7</v>
      </c>
      <c r="B21" s="29" t="s">
        <v>48</v>
      </c>
      <c r="C21" s="23" t="n">
        <f aca="false">D21+E21+F21+G21+H21+I21+K21+M21+O21+Q21+S21+T21+U21+V21+W21+X21+Y21+Z21+AA21+AB21+AC21+AD21</f>
        <v>21352715.43</v>
      </c>
      <c r="D21" s="24" t="n">
        <v>0</v>
      </c>
      <c r="E21" s="24" t="n">
        <v>0</v>
      </c>
      <c r="F21" s="24" t="n">
        <v>0</v>
      </c>
      <c r="G21" s="24" t="n">
        <v>0</v>
      </c>
      <c r="H21" s="24" t="n">
        <v>0</v>
      </c>
      <c r="I21" s="24" t="n">
        <v>0</v>
      </c>
      <c r="J21" s="25" t="n">
        <v>0</v>
      </c>
      <c r="K21" s="24" t="n">
        <v>0</v>
      </c>
      <c r="L21" s="24" t="n">
        <v>0</v>
      </c>
      <c r="M21" s="30" t="n">
        <v>0</v>
      </c>
      <c r="N21" s="24" t="n">
        <v>0</v>
      </c>
      <c r="O21" s="24" t="n">
        <v>0</v>
      </c>
      <c r="P21" s="19" t="n">
        <v>2979</v>
      </c>
      <c r="Q21" s="24" t="n">
        <v>20909365.51</v>
      </c>
      <c r="R21" s="24" t="n">
        <v>0</v>
      </c>
      <c r="S21" s="24" t="n">
        <v>0</v>
      </c>
      <c r="T21" s="24" t="n">
        <v>0</v>
      </c>
      <c r="U21" s="24" t="n">
        <v>0</v>
      </c>
      <c r="V21" s="24" t="n">
        <v>0</v>
      </c>
      <c r="W21" s="24" t="n">
        <v>0</v>
      </c>
      <c r="X21" s="24" t="n">
        <v>0</v>
      </c>
      <c r="Y21" s="24" t="n">
        <v>0</v>
      </c>
      <c r="Z21" s="24" t="n">
        <v>0</v>
      </c>
      <c r="AA21" s="24" t="n">
        <v>0</v>
      </c>
      <c r="AB21" s="24" t="n">
        <v>263458.01</v>
      </c>
      <c r="AC21" s="24" t="n">
        <v>179891.91</v>
      </c>
      <c r="AD21" s="24" t="n">
        <v>0</v>
      </c>
      <c r="AE21" s="27" t="n">
        <v>2023</v>
      </c>
      <c r="AF21" s="27" t="n">
        <v>2023</v>
      </c>
      <c r="AG21" s="28" t="n">
        <v>2023</v>
      </c>
    </row>
    <row r="22" customFormat="false" ht="26.8" hidden="false" customHeight="false" outlineLevel="0" collapsed="false">
      <c r="A22" s="21" t="n">
        <v>8</v>
      </c>
      <c r="B22" s="22" t="s">
        <v>49</v>
      </c>
      <c r="C22" s="23" t="n">
        <f aca="false">D22+E22+F22+G22+H22+I22+K22+M22+O22+Q22+S22+T22+U22+V22+W22+X22+Y22+Z22+AA22+AB22+AC22+AD22</f>
        <v>5295187.09</v>
      </c>
      <c r="D22" s="24" t="n">
        <v>0</v>
      </c>
      <c r="E22" s="24" t="n">
        <v>0</v>
      </c>
      <c r="F22" s="24" t="n">
        <v>0</v>
      </c>
      <c r="G22" s="24" t="n">
        <v>0</v>
      </c>
      <c r="H22" s="24" t="n">
        <v>0</v>
      </c>
      <c r="I22" s="24" t="n">
        <v>0</v>
      </c>
      <c r="J22" s="25" t="n">
        <v>0</v>
      </c>
      <c r="K22" s="24" t="n">
        <v>0</v>
      </c>
      <c r="L22" s="24" t="n">
        <v>492</v>
      </c>
      <c r="M22" s="24" t="n">
        <v>5131511.53</v>
      </c>
      <c r="N22" s="24" t="n">
        <v>0</v>
      </c>
      <c r="O22" s="24" t="n">
        <v>0</v>
      </c>
      <c r="P22" s="19" t="n">
        <v>0</v>
      </c>
      <c r="Q22" s="19" t="n">
        <v>0</v>
      </c>
      <c r="R22" s="24" t="n">
        <v>0</v>
      </c>
      <c r="S22" s="24" t="n">
        <v>0</v>
      </c>
      <c r="T22" s="24" t="n">
        <v>0</v>
      </c>
      <c r="U22" s="24" t="n">
        <v>0</v>
      </c>
      <c r="V22" s="24" t="n">
        <v>0</v>
      </c>
      <c r="W22" s="24" t="n">
        <v>0</v>
      </c>
      <c r="X22" s="24" t="n">
        <v>0</v>
      </c>
      <c r="Y22" s="24" t="n">
        <v>0</v>
      </c>
      <c r="Z22" s="24" t="n">
        <v>0</v>
      </c>
      <c r="AA22" s="24" t="n">
        <v>0</v>
      </c>
      <c r="AB22" s="19" t="n">
        <v>76972.67</v>
      </c>
      <c r="AC22" s="19" t="n">
        <v>86702.89</v>
      </c>
      <c r="AD22" s="24" t="n">
        <v>0</v>
      </c>
      <c r="AE22" s="6" t="n">
        <v>2023</v>
      </c>
      <c r="AF22" s="6" t="n">
        <v>2023</v>
      </c>
      <c r="AG22" s="6" t="n">
        <v>2023</v>
      </c>
    </row>
    <row r="23" customFormat="false" ht="26.8" hidden="false" customHeight="false" outlineLevel="0" collapsed="false">
      <c r="A23" s="18" t="s">
        <v>50</v>
      </c>
      <c r="B23" s="18"/>
      <c r="C23" s="14" t="n">
        <v>106104.74</v>
      </c>
      <c r="D23" s="19" t="n">
        <v>0</v>
      </c>
      <c r="E23" s="19" t="n">
        <v>0</v>
      </c>
      <c r="F23" s="19" t="n">
        <v>0</v>
      </c>
      <c r="G23" s="19" t="n">
        <v>0</v>
      </c>
      <c r="H23" s="19" t="n">
        <v>0</v>
      </c>
      <c r="I23" s="19" t="n">
        <v>0</v>
      </c>
      <c r="J23" s="20" t="n">
        <v>0</v>
      </c>
      <c r="K23" s="19" t="n">
        <v>0</v>
      </c>
      <c r="L23" s="19" t="n">
        <v>0</v>
      </c>
      <c r="M23" s="19" t="n">
        <v>0</v>
      </c>
      <c r="N23" s="19" t="n">
        <v>0</v>
      </c>
      <c r="O23" s="19" t="n">
        <v>0</v>
      </c>
      <c r="P23" s="19" t="n">
        <v>0</v>
      </c>
      <c r="Q23" s="19" t="n">
        <v>0</v>
      </c>
      <c r="R23" s="19" t="n">
        <v>0</v>
      </c>
      <c r="S23" s="19" t="n">
        <v>0</v>
      </c>
      <c r="T23" s="19" t="n">
        <v>0</v>
      </c>
      <c r="U23" s="19" t="n">
        <v>0</v>
      </c>
      <c r="V23" s="19" t="n">
        <v>0</v>
      </c>
      <c r="W23" s="19" t="n">
        <v>0</v>
      </c>
      <c r="X23" s="19" t="n">
        <v>0</v>
      </c>
      <c r="Y23" s="19" t="n">
        <v>0</v>
      </c>
      <c r="Z23" s="19" t="n">
        <v>0</v>
      </c>
      <c r="AA23" s="19" t="n">
        <v>0</v>
      </c>
      <c r="AB23" s="19" t="n">
        <v>0</v>
      </c>
      <c r="AC23" s="19" t="n">
        <v>106104.74</v>
      </c>
      <c r="AD23" s="19" t="n">
        <v>0</v>
      </c>
      <c r="AE23" s="6" t="s">
        <v>38</v>
      </c>
      <c r="AF23" s="6" t="s">
        <v>38</v>
      </c>
      <c r="AG23" s="6" t="s">
        <v>38</v>
      </c>
    </row>
    <row r="24" customFormat="false" ht="26.8" hidden="false" customHeight="false" outlineLevel="0" collapsed="false">
      <c r="A24" s="21" t="n">
        <v>9</v>
      </c>
      <c r="B24" s="22" t="s">
        <v>51</v>
      </c>
      <c r="C24" s="23" t="n">
        <f aca="false">D24+E24+F24+G24+H24+I24+K24+M24+O24+Q24+S24+T24+U24+V24+W24+X24+Y24+Z24+AA24+AB24+AC24+AD24</f>
        <v>106104.74</v>
      </c>
      <c r="D24" s="24" t="n">
        <v>0</v>
      </c>
      <c r="E24" s="24" t="n">
        <v>0</v>
      </c>
      <c r="F24" s="24" t="n">
        <v>0</v>
      </c>
      <c r="G24" s="24" t="n">
        <v>0</v>
      </c>
      <c r="H24" s="24" t="n">
        <v>0</v>
      </c>
      <c r="I24" s="24" t="n">
        <v>0</v>
      </c>
      <c r="J24" s="25" t="n">
        <v>0</v>
      </c>
      <c r="K24" s="24" t="n">
        <v>0</v>
      </c>
      <c r="L24" s="19" t="n">
        <v>0</v>
      </c>
      <c r="M24" s="19" t="n">
        <v>0</v>
      </c>
      <c r="N24" s="24" t="n">
        <v>0</v>
      </c>
      <c r="O24" s="24" t="n">
        <v>0</v>
      </c>
      <c r="P24" s="19" t="n">
        <v>0</v>
      </c>
      <c r="Q24" s="19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19" t="n">
        <v>0</v>
      </c>
      <c r="AC24" s="19" t="n">
        <v>106104.74</v>
      </c>
      <c r="AD24" s="24" t="n">
        <v>0</v>
      </c>
      <c r="AE24" s="6" t="n">
        <v>2023</v>
      </c>
      <c r="AF24" s="6" t="s">
        <v>42</v>
      </c>
      <c r="AG24" s="6" t="s">
        <v>42</v>
      </c>
    </row>
    <row r="25" customFormat="false" ht="26.8" hidden="false" customHeight="false" outlineLevel="0" collapsed="false">
      <c r="A25" s="18" t="s">
        <v>52</v>
      </c>
      <c r="B25" s="18"/>
      <c r="C25" s="14" t="n">
        <v>2605005.41</v>
      </c>
      <c r="D25" s="19" t="n">
        <v>0</v>
      </c>
      <c r="E25" s="19" t="n">
        <v>0</v>
      </c>
      <c r="F25" s="19" t="n">
        <v>0</v>
      </c>
      <c r="G25" s="19" t="n">
        <v>0</v>
      </c>
      <c r="H25" s="19" t="n">
        <v>0</v>
      </c>
      <c r="I25" s="19" t="n">
        <v>0</v>
      </c>
      <c r="J25" s="20" t="n">
        <v>0</v>
      </c>
      <c r="K25" s="19" t="n">
        <v>0</v>
      </c>
      <c r="L25" s="19" t="n">
        <v>269</v>
      </c>
      <c r="M25" s="19" t="n">
        <v>2487546.49</v>
      </c>
      <c r="N25" s="19" t="n">
        <v>0</v>
      </c>
      <c r="O25" s="19" t="n">
        <v>0</v>
      </c>
      <c r="P25" s="19" t="n">
        <v>0</v>
      </c>
      <c r="Q25" s="19" t="n">
        <v>0</v>
      </c>
      <c r="R25" s="19" t="n">
        <v>0</v>
      </c>
      <c r="S25" s="19" t="n">
        <v>0</v>
      </c>
      <c r="T25" s="19" t="n">
        <v>0</v>
      </c>
      <c r="U25" s="19" t="n">
        <v>0</v>
      </c>
      <c r="V25" s="19" t="n">
        <v>0</v>
      </c>
      <c r="W25" s="19" t="n">
        <v>0</v>
      </c>
      <c r="X25" s="19" t="n">
        <v>0</v>
      </c>
      <c r="Y25" s="19" t="n">
        <v>0</v>
      </c>
      <c r="Z25" s="19" t="n">
        <v>0</v>
      </c>
      <c r="AA25" s="19" t="n">
        <v>0</v>
      </c>
      <c r="AB25" s="19" t="n">
        <v>54879.84</v>
      </c>
      <c r="AC25" s="19" t="n">
        <v>94036.18</v>
      </c>
      <c r="AD25" s="19" t="n">
        <v>0</v>
      </c>
      <c r="AE25" s="6" t="s">
        <v>38</v>
      </c>
      <c r="AF25" s="6" t="s">
        <v>38</v>
      </c>
      <c r="AG25" s="6" t="s">
        <v>38</v>
      </c>
    </row>
    <row r="26" customFormat="false" ht="26.8" hidden="false" customHeight="false" outlineLevel="0" collapsed="false">
      <c r="A26" s="21" t="n">
        <v>10</v>
      </c>
      <c r="B26" s="22" t="s">
        <v>53</v>
      </c>
      <c r="C26" s="23" t="n">
        <f aca="false">D26+E26+F26+G26+H26+I26+K26+M26+O26+Q26+S26+T26+U26+V26+W26+X26+Y26+Z26+AA26+AB26+AC26+AD26</f>
        <v>2605005.41</v>
      </c>
      <c r="D26" s="24" t="n">
        <v>0</v>
      </c>
      <c r="E26" s="24" t="n">
        <v>0</v>
      </c>
      <c r="F26" s="24" t="n">
        <v>0</v>
      </c>
      <c r="G26" s="24" t="n">
        <v>0</v>
      </c>
      <c r="H26" s="24" t="n">
        <v>0</v>
      </c>
      <c r="I26" s="24" t="n">
        <v>0</v>
      </c>
      <c r="J26" s="25" t="n">
        <v>0</v>
      </c>
      <c r="K26" s="24" t="n">
        <v>0</v>
      </c>
      <c r="L26" s="19" t="n">
        <v>269</v>
      </c>
      <c r="M26" s="19" t="n">
        <v>2487546.49</v>
      </c>
      <c r="N26" s="24" t="n">
        <v>0</v>
      </c>
      <c r="O26" s="24" t="n">
        <v>0</v>
      </c>
      <c r="P26" s="19" t="n">
        <v>0</v>
      </c>
      <c r="Q26" s="19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19" t="n">
        <v>23422.74</v>
      </c>
      <c r="AC26" s="24" t="n">
        <v>94036.18</v>
      </c>
      <c r="AD26" s="24" t="n">
        <v>0</v>
      </c>
      <c r="AE26" s="6" t="n">
        <v>2023</v>
      </c>
      <c r="AF26" s="6" t="n">
        <v>2023</v>
      </c>
      <c r="AG26" s="6" t="n">
        <v>2023</v>
      </c>
    </row>
    <row r="27" customFormat="false" ht="26.8" hidden="false" customHeight="false" outlineLevel="0" collapsed="false">
      <c r="A27" s="18" t="s">
        <v>54</v>
      </c>
      <c r="B27" s="18"/>
      <c r="C27" s="14" t="n">
        <v>3230504.8</v>
      </c>
      <c r="D27" s="19" t="n">
        <v>0</v>
      </c>
      <c r="E27" s="19" t="n">
        <v>0</v>
      </c>
      <c r="F27" s="19" t="n">
        <v>0</v>
      </c>
      <c r="G27" s="19" t="n">
        <v>0</v>
      </c>
      <c r="H27" s="19" t="n">
        <v>0</v>
      </c>
      <c r="I27" s="19" t="n">
        <v>0</v>
      </c>
      <c r="J27" s="20" t="n">
        <v>0</v>
      </c>
      <c r="K27" s="19" t="n">
        <v>0</v>
      </c>
      <c r="L27" s="19" t="n">
        <v>463.4</v>
      </c>
      <c r="M27" s="19" t="n">
        <v>3081744</v>
      </c>
      <c r="N27" s="19" t="n">
        <v>0</v>
      </c>
      <c r="O27" s="19" t="n">
        <v>0</v>
      </c>
      <c r="P27" s="19" t="n">
        <v>0</v>
      </c>
      <c r="Q27" s="19" t="n">
        <v>0</v>
      </c>
      <c r="R27" s="19" t="n">
        <v>0</v>
      </c>
      <c r="S27" s="19" t="n">
        <v>0</v>
      </c>
      <c r="T27" s="19" t="n">
        <v>0</v>
      </c>
      <c r="U27" s="19" t="n">
        <v>0</v>
      </c>
      <c r="V27" s="19" t="n">
        <v>0</v>
      </c>
      <c r="W27" s="19" t="n">
        <v>0</v>
      </c>
      <c r="X27" s="19" t="n">
        <v>0</v>
      </c>
      <c r="Y27" s="19" t="n">
        <v>0</v>
      </c>
      <c r="Z27" s="19" t="n">
        <v>0</v>
      </c>
      <c r="AA27" s="19" t="n">
        <v>0</v>
      </c>
      <c r="AB27" s="19" t="n">
        <v>32644.91</v>
      </c>
      <c r="AC27" s="19" t="n">
        <v>116115.89</v>
      </c>
      <c r="AD27" s="19" t="n">
        <v>0</v>
      </c>
      <c r="AE27" s="6" t="s">
        <v>38</v>
      </c>
      <c r="AF27" s="6" t="s">
        <v>38</v>
      </c>
      <c r="AG27" s="6" t="s">
        <v>38</v>
      </c>
    </row>
    <row r="28" customFormat="false" ht="26.8" hidden="false" customHeight="false" outlineLevel="0" collapsed="false">
      <c r="A28" s="21" t="n">
        <v>11</v>
      </c>
      <c r="B28" s="22" t="s">
        <v>55</v>
      </c>
      <c r="C28" s="23" t="n">
        <f aca="false">D28+E28+F28+G28+H28+I28+K28+M28+O28+Q28+S28+T28+U28+V28+W28+X28+Y28+Z28+AA28+AB28+AC28+AD28</f>
        <v>116115.89</v>
      </c>
      <c r="D28" s="24" t="n">
        <v>0</v>
      </c>
      <c r="E28" s="24" t="n">
        <v>0</v>
      </c>
      <c r="F28" s="24" t="n">
        <v>0</v>
      </c>
      <c r="G28" s="24" t="n">
        <v>0</v>
      </c>
      <c r="H28" s="24" t="n">
        <v>0</v>
      </c>
      <c r="I28" s="24" t="n">
        <v>0</v>
      </c>
      <c r="J28" s="25" t="n">
        <v>0</v>
      </c>
      <c r="K28" s="24" t="n">
        <v>0</v>
      </c>
      <c r="L28" s="19" t="n">
        <v>0</v>
      </c>
      <c r="M28" s="19" t="n">
        <v>0</v>
      </c>
      <c r="N28" s="24" t="n">
        <v>0</v>
      </c>
      <c r="O28" s="24" t="n">
        <v>0</v>
      </c>
      <c r="P28" s="19" t="n">
        <v>0</v>
      </c>
      <c r="Q28" s="19" t="n">
        <v>0</v>
      </c>
      <c r="R28" s="24" t="n">
        <v>0</v>
      </c>
      <c r="S28" s="24" t="n">
        <v>0</v>
      </c>
      <c r="T28" s="19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19" t="n">
        <v>0</v>
      </c>
      <c r="AC28" s="19" t="n">
        <v>116115.89</v>
      </c>
      <c r="AD28" s="24" t="n">
        <v>0</v>
      </c>
      <c r="AE28" s="6" t="n">
        <v>2023</v>
      </c>
      <c r="AF28" s="6" t="s">
        <v>42</v>
      </c>
      <c r="AG28" s="6" t="s">
        <v>42</v>
      </c>
    </row>
    <row r="29" customFormat="false" ht="26.8" hidden="false" customHeight="false" outlineLevel="0" collapsed="false">
      <c r="A29" s="21" t="n">
        <v>12</v>
      </c>
      <c r="B29" s="22" t="s">
        <v>56</v>
      </c>
      <c r="C29" s="23" t="n">
        <f aca="false">D29+E29+F29+G29+H29+I29+K29+M29+O29+Q29+S29+T29+U29+V29+W29+X29+Y29+Z29+AA29+AB29+AC29+AD29</f>
        <v>3114388.91</v>
      </c>
      <c r="D29" s="24" t="n">
        <v>0</v>
      </c>
      <c r="E29" s="24" t="n">
        <v>0</v>
      </c>
      <c r="F29" s="24" t="n">
        <v>0</v>
      </c>
      <c r="G29" s="24" t="n">
        <v>0</v>
      </c>
      <c r="H29" s="24" t="n">
        <v>0</v>
      </c>
      <c r="I29" s="24" t="n">
        <v>0</v>
      </c>
      <c r="J29" s="25" t="n">
        <v>0</v>
      </c>
      <c r="K29" s="24" t="n">
        <v>0</v>
      </c>
      <c r="L29" s="19" t="n">
        <v>463.4</v>
      </c>
      <c r="M29" s="24" t="n">
        <v>3081744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32644.91</v>
      </c>
      <c r="AC29" s="24" t="n">
        <v>0</v>
      </c>
      <c r="AD29" s="24" t="n">
        <v>0</v>
      </c>
      <c r="AE29" s="27" t="s">
        <v>42</v>
      </c>
      <c r="AF29" s="27" t="n">
        <v>2023</v>
      </c>
      <c r="AG29" s="28" t="n">
        <v>2023</v>
      </c>
    </row>
    <row r="30" customFormat="false" ht="26.8" hidden="false" customHeight="false" outlineLevel="0" collapsed="false">
      <c r="A30" s="18" t="s">
        <v>57</v>
      </c>
      <c r="B30" s="18"/>
      <c r="C30" s="14" t="n">
        <v>19427902.53</v>
      </c>
      <c r="D30" s="19" t="n">
        <v>0</v>
      </c>
      <c r="E30" s="19" t="n">
        <v>0</v>
      </c>
      <c r="F30" s="19" t="n">
        <v>0</v>
      </c>
      <c r="G30" s="19" t="n">
        <v>0</v>
      </c>
      <c r="H30" s="19" t="n">
        <v>0</v>
      </c>
      <c r="I30" s="19" t="n">
        <v>0</v>
      </c>
      <c r="J30" s="20" t="n">
        <v>0</v>
      </c>
      <c r="K30" s="19" t="n">
        <v>0</v>
      </c>
      <c r="L30" s="19" t="n">
        <v>1950.84</v>
      </c>
      <c r="M30" s="19" t="n">
        <v>18897022.97</v>
      </c>
      <c r="N30" s="19" t="n">
        <v>0</v>
      </c>
      <c r="O30" s="19" t="n">
        <v>0</v>
      </c>
      <c r="P30" s="19" t="n">
        <v>0</v>
      </c>
      <c r="Q30" s="19" t="n">
        <v>0</v>
      </c>
      <c r="R30" s="19" t="n">
        <v>0</v>
      </c>
      <c r="S30" s="19" t="n">
        <v>0</v>
      </c>
      <c r="T30" s="19" t="n">
        <v>0</v>
      </c>
      <c r="U30" s="19" t="n">
        <v>0</v>
      </c>
      <c r="V30" s="19" t="n">
        <v>0</v>
      </c>
      <c r="W30" s="19" t="n">
        <v>0</v>
      </c>
      <c r="X30" s="19" t="n">
        <v>0</v>
      </c>
      <c r="Y30" s="19" t="n">
        <v>0</v>
      </c>
      <c r="Z30" s="19" t="n">
        <v>0</v>
      </c>
      <c r="AA30" s="19" t="n">
        <v>0</v>
      </c>
      <c r="AB30" s="19" t="n">
        <v>231606.93</v>
      </c>
      <c r="AC30" s="19" t="n">
        <v>299272.63</v>
      </c>
      <c r="AD30" s="19" t="n">
        <v>0</v>
      </c>
      <c r="AE30" s="6" t="s">
        <v>38</v>
      </c>
      <c r="AF30" s="6" t="s">
        <v>38</v>
      </c>
      <c r="AG30" s="6" t="s">
        <v>38</v>
      </c>
    </row>
    <row r="31" customFormat="false" ht="26.8" hidden="false" customHeight="false" outlineLevel="0" collapsed="false">
      <c r="A31" s="21" t="n">
        <v>13</v>
      </c>
      <c r="B31" s="22" t="s">
        <v>58</v>
      </c>
      <c r="C31" s="23" t="n">
        <f aca="false">D31+E31+F31+G31+H31+I31+K31+M31+O31+Q31+S31+T31+U31+V31+W31+X31+Y31+Z31+AA31+AB31+AC31+AD31</f>
        <v>2809982.62</v>
      </c>
      <c r="D31" s="24" t="n">
        <v>0</v>
      </c>
      <c r="E31" s="24" t="n">
        <v>0</v>
      </c>
      <c r="F31" s="24" t="n">
        <v>0</v>
      </c>
      <c r="G31" s="24" t="n">
        <v>0</v>
      </c>
      <c r="H31" s="24" t="n">
        <v>0</v>
      </c>
      <c r="I31" s="24" t="n">
        <v>0</v>
      </c>
      <c r="J31" s="25" t="n">
        <v>0</v>
      </c>
      <c r="K31" s="24" t="n">
        <v>0</v>
      </c>
      <c r="L31" s="19" t="n">
        <v>291.84</v>
      </c>
      <c r="M31" s="19" t="n">
        <v>2709456.42</v>
      </c>
      <c r="N31" s="24" t="n">
        <v>0</v>
      </c>
      <c r="O31" s="24" t="n">
        <v>0</v>
      </c>
      <c r="P31" s="19" t="n">
        <v>0</v>
      </c>
      <c r="Q31" s="19" t="n">
        <v>0</v>
      </c>
      <c r="R31" s="24" t="n">
        <v>0</v>
      </c>
      <c r="S31" s="24" t="n">
        <v>0</v>
      </c>
      <c r="T31" s="24" t="n">
        <v>0</v>
      </c>
      <c r="U31" s="24" t="n">
        <v>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25512.24</v>
      </c>
      <c r="AC31" s="19" t="n">
        <v>75013.96</v>
      </c>
      <c r="AD31" s="24" t="n">
        <v>0</v>
      </c>
      <c r="AE31" s="6" t="n">
        <v>2023</v>
      </c>
      <c r="AF31" s="6" t="n">
        <v>2023</v>
      </c>
      <c r="AG31" s="6" t="n">
        <v>2023</v>
      </c>
    </row>
    <row r="32" customFormat="false" ht="26.8" hidden="false" customHeight="false" outlineLevel="0" collapsed="false">
      <c r="A32" s="21" t="n">
        <v>14</v>
      </c>
      <c r="B32" s="22" t="s">
        <v>59</v>
      </c>
      <c r="C32" s="23" t="n">
        <f aca="false">D32+E32+F32+G32+H32+I32+K32+M32+O32+Q32+S32+T32+U32+V32+W32+X32+Y32+Z32+AA32+AB32+AC32+AD32</f>
        <v>6033380.11</v>
      </c>
      <c r="D32" s="24" t="n">
        <v>0</v>
      </c>
      <c r="E32" s="24" t="n">
        <v>0</v>
      </c>
      <c r="F32" s="24" t="n">
        <v>0</v>
      </c>
      <c r="G32" s="24" t="n">
        <v>0</v>
      </c>
      <c r="H32" s="24" t="n">
        <v>0</v>
      </c>
      <c r="I32" s="24" t="n">
        <v>0</v>
      </c>
      <c r="J32" s="25" t="n">
        <v>0</v>
      </c>
      <c r="K32" s="24" t="n">
        <v>0</v>
      </c>
      <c r="L32" s="19" t="n">
        <v>615</v>
      </c>
      <c r="M32" s="19" t="n">
        <v>5883752.93</v>
      </c>
      <c r="N32" s="24" t="n">
        <v>0</v>
      </c>
      <c r="O32" s="24" t="n">
        <v>0</v>
      </c>
      <c r="P32" s="19" t="n">
        <v>0</v>
      </c>
      <c r="Q32" s="19" t="n">
        <v>0</v>
      </c>
      <c r="R32" s="24" t="n">
        <v>0</v>
      </c>
      <c r="S32" s="24" t="n">
        <v>0</v>
      </c>
      <c r="T32" s="24" t="n">
        <v>0</v>
      </c>
      <c r="U32" s="24" t="n">
        <v>0</v>
      </c>
      <c r="V32" s="24" t="n">
        <v>0</v>
      </c>
      <c r="W32" s="24" t="n">
        <v>0</v>
      </c>
      <c r="X32" s="24" t="n">
        <v>0</v>
      </c>
      <c r="Y32" s="24" t="n">
        <v>0</v>
      </c>
      <c r="Z32" s="24" t="n">
        <v>0</v>
      </c>
      <c r="AA32" s="24" t="n">
        <v>0</v>
      </c>
      <c r="AB32" s="24" t="n">
        <v>55401.42</v>
      </c>
      <c r="AC32" s="19" t="n">
        <v>94225.76</v>
      </c>
      <c r="AD32" s="24" t="n">
        <v>0</v>
      </c>
      <c r="AE32" s="6" t="n">
        <v>2023</v>
      </c>
      <c r="AF32" s="6" t="n">
        <v>2023</v>
      </c>
      <c r="AG32" s="6" t="n">
        <v>2023</v>
      </c>
    </row>
    <row r="33" customFormat="false" ht="29.25" hidden="false" customHeight="true" outlineLevel="0" collapsed="false">
      <c r="A33" s="21" t="n">
        <v>15</v>
      </c>
      <c r="B33" s="29" t="s">
        <v>60</v>
      </c>
      <c r="C33" s="23" t="n">
        <f aca="false">D33+E33+F33+G33+H33+I33+K33+M33+O33+Q33+S33+T33+U33+V33+W33+X33+Y33+Z33+AA33+AB33+AC33+AD33</f>
        <v>10584539.8</v>
      </c>
      <c r="D33" s="24" t="n">
        <v>0</v>
      </c>
      <c r="E33" s="24" t="n">
        <v>0</v>
      </c>
      <c r="F33" s="24" t="n">
        <v>0</v>
      </c>
      <c r="G33" s="24" t="n">
        <v>0</v>
      </c>
      <c r="H33" s="24" t="n">
        <v>0</v>
      </c>
      <c r="I33" s="24" t="n">
        <v>0</v>
      </c>
      <c r="J33" s="25" t="n">
        <v>0</v>
      </c>
      <c r="K33" s="24" t="n">
        <v>0</v>
      </c>
      <c r="L33" s="19" t="n">
        <v>1044</v>
      </c>
      <c r="M33" s="30" t="n">
        <v>10303813.62</v>
      </c>
      <c r="N33" s="24" t="n">
        <v>0</v>
      </c>
      <c r="O33" s="24" t="n">
        <v>0</v>
      </c>
      <c r="P33" s="24" t="n">
        <v>0</v>
      </c>
      <c r="Q33" s="24" t="n">
        <v>0</v>
      </c>
      <c r="R33" s="24" t="n">
        <v>0</v>
      </c>
      <c r="S33" s="24" t="n">
        <v>0</v>
      </c>
      <c r="T33" s="24" t="n">
        <v>0</v>
      </c>
      <c r="U33" s="24" t="n">
        <v>0</v>
      </c>
      <c r="V33" s="24" t="n">
        <v>0</v>
      </c>
      <c r="W33" s="24" t="n">
        <v>0</v>
      </c>
      <c r="X33" s="24" t="n">
        <v>0</v>
      </c>
      <c r="Y33" s="24" t="n">
        <v>0</v>
      </c>
      <c r="Z33" s="24" t="n">
        <v>0</v>
      </c>
      <c r="AA33" s="24" t="n">
        <v>0</v>
      </c>
      <c r="AB33" s="24" t="n">
        <v>150693.27</v>
      </c>
      <c r="AC33" s="24" t="n">
        <v>130032.91</v>
      </c>
      <c r="AD33" s="24" t="n">
        <v>0</v>
      </c>
      <c r="AE33" s="27" t="n">
        <v>2023</v>
      </c>
      <c r="AF33" s="27" t="n">
        <v>2023</v>
      </c>
      <c r="AG33" s="28" t="n">
        <v>2023</v>
      </c>
    </row>
    <row r="34" customFormat="false" ht="30.75" hidden="false" customHeight="true" outlineLevel="0" collapsed="false">
      <c r="A34" s="17" t="s">
        <v>61</v>
      </c>
      <c r="B34" s="29"/>
      <c r="C34" s="14" t="n">
        <f aca="false">SUM(C35+C42+C45+C47+C49+C52)</f>
        <v>76521558.9</v>
      </c>
      <c r="D34" s="14" t="n">
        <f aca="false">SUM(D36+D37++D38+D39+D40)</f>
        <v>0</v>
      </c>
      <c r="E34" s="14" t="n">
        <f aca="false">SUM(E36+E37++E38+E39+E40)</f>
        <v>0</v>
      </c>
      <c r="F34" s="14" t="n">
        <f aca="false">SUM(F36+F37++F38+F39+F40)</f>
        <v>0</v>
      </c>
      <c r="G34" s="14" t="n">
        <f aca="false">SUM(G36+G37++G38+G39+G40)</f>
        <v>0</v>
      </c>
      <c r="H34" s="14" t="n">
        <f aca="false">SUM(H36+H37++H38+H39+H40)</f>
        <v>0</v>
      </c>
      <c r="I34" s="14" t="n">
        <f aca="false">SUM(I36+I37++I38+I39+I40)</f>
        <v>0</v>
      </c>
      <c r="J34" s="15" t="n">
        <f aca="false">SUM(J36+J37++J38+J39+J40)</f>
        <v>0</v>
      </c>
      <c r="K34" s="14" t="n">
        <f aca="false">SUM(K36+K37++K38+K39+K40)</f>
        <v>0</v>
      </c>
      <c r="L34" s="14" t="n">
        <f aca="false">SUM(L36+L37++L38+L39+L40)</f>
        <v>3639.27</v>
      </c>
      <c r="M34" s="14" t="n">
        <f aca="false">SUM(M36+M37++M38+M39+M40)</f>
        <v>32983936.25</v>
      </c>
      <c r="N34" s="14" t="n">
        <f aca="false">SUM(N36+N37++N38+N39+N40)</f>
        <v>0</v>
      </c>
      <c r="O34" s="14" t="n">
        <f aca="false">SUM(O36+O37++O38+O39+O40)</f>
        <v>0</v>
      </c>
      <c r="P34" s="14" t="n">
        <f aca="false">SUM(P36+P37++P38+P39+P40)</f>
        <v>0</v>
      </c>
      <c r="Q34" s="14" t="n">
        <f aca="false">SUM(Q36+Q37++Q38+Q39+Q40)</f>
        <v>0</v>
      </c>
      <c r="R34" s="14" t="n">
        <f aca="false">SUM(R36+R37++R38+R39+R40)</f>
        <v>0</v>
      </c>
      <c r="S34" s="14" t="n">
        <f aca="false">SUM(S36+S37++S38+S39+S40)</f>
        <v>0</v>
      </c>
      <c r="T34" s="14" t="n">
        <f aca="false">SUM(T36+T37++T38+T39+T40)</f>
        <v>0</v>
      </c>
      <c r="U34" s="14" t="n">
        <f aca="false">SUM(U36+U37++U38+U39+U40)</f>
        <v>0</v>
      </c>
      <c r="V34" s="14" t="n">
        <f aca="false">SUM(V36+V37++V38+V39+V40)</f>
        <v>0</v>
      </c>
      <c r="W34" s="14" t="n">
        <f aca="false">SUM(W36+W37++W38+W39+W40)</f>
        <v>0</v>
      </c>
      <c r="X34" s="14" t="n">
        <f aca="false">SUM(X36+X37++X38+X39+X40)</f>
        <v>0</v>
      </c>
      <c r="Y34" s="14" t="n">
        <f aca="false">SUM(Y36+Y37++Y38+Y39+Y40)</f>
        <v>0</v>
      </c>
      <c r="Z34" s="14" t="n">
        <f aca="false">SUM(Z36+Z37++Z38+Z39+Z40)</f>
        <v>0</v>
      </c>
      <c r="AA34" s="14" t="n">
        <f aca="false">SUM(AA36+AA37++AA38+AA39+AA40)</f>
        <v>0</v>
      </c>
      <c r="AB34" s="14" t="n">
        <f aca="false">SUM(AB36+AB37++AB38+AB39+AB40)</f>
        <v>494759.05</v>
      </c>
      <c r="AC34" s="14" t="n">
        <f aca="false">SUM(AC36+AC37++AC38+AC39+AC40)</f>
        <v>414805.52</v>
      </c>
      <c r="AD34" s="14" t="n">
        <f aca="false">SUM(AD36+AD37++AD38+AD39+AD40)</f>
        <v>0</v>
      </c>
      <c r="AE34" s="6" t="s">
        <v>38</v>
      </c>
      <c r="AF34" s="6" t="s">
        <v>38</v>
      </c>
      <c r="AG34" s="6" t="s">
        <v>38</v>
      </c>
    </row>
    <row r="35" customFormat="false" ht="26.8" hidden="false" customHeight="false" outlineLevel="0" collapsed="false">
      <c r="A35" s="18" t="s">
        <v>62</v>
      </c>
      <c r="B35" s="18"/>
      <c r="C35" s="14" t="n">
        <f aca="false">SUM(C36:C41)</f>
        <v>41471372.54</v>
      </c>
      <c r="D35" s="19" t="n">
        <f aca="false">SUM(D36:D41)</f>
        <v>0</v>
      </c>
      <c r="E35" s="19" t="n">
        <f aca="false">SUM(E36:E41)</f>
        <v>0</v>
      </c>
      <c r="F35" s="19" t="n">
        <f aca="false">SUM(F36:F41)</f>
        <v>0</v>
      </c>
      <c r="G35" s="19" t="n">
        <f aca="false">SUM(G36:G41)</f>
        <v>0</v>
      </c>
      <c r="H35" s="19" t="n">
        <f aca="false">SUM(H36:H41)</f>
        <v>0</v>
      </c>
      <c r="I35" s="19" t="n">
        <f aca="false">SUM(I36:I41)</f>
        <v>0</v>
      </c>
      <c r="J35" s="20" t="n">
        <f aca="false">SUM(J36:J41)</f>
        <v>0</v>
      </c>
      <c r="K35" s="19" t="n">
        <f aca="false">SUM(K36:K41)</f>
        <v>0</v>
      </c>
      <c r="L35" s="19" t="n">
        <f aca="false">SUM(L36:L41)</f>
        <v>4408.87</v>
      </c>
      <c r="M35" s="19" t="n">
        <f aca="false">SUM(M36:M41)</f>
        <v>40278643.72</v>
      </c>
      <c r="N35" s="19" t="n">
        <f aca="false">SUM(N36:N41)</f>
        <v>0</v>
      </c>
      <c r="O35" s="19" t="n">
        <f aca="false">SUM(O36:O41)</f>
        <v>0</v>
      </c>
      <c r="P35" s="19" t="n">
        <f aca="false">SUM(P36:P41)</f>
        <v>0</v>
      </c>
      <c r="Q35" s="19" t="n">
        <f aca="false">SUM(Q36:Q41)</f>
        <v>0</v>
      </c>
      <c r="R35" s="19" t="n">
        <f aca="false">SUM(R36:R41)</f>
        <v>0</v>
      </c>
      <c r="S35" s="19" t="n">
        <f aca="false">SUM(S36:S41)</f>
        <v>0</v>
      </c>
      <c r="T35" s="19" t="n">
        <f aca="false">SUM(T36:T41)</f>
        <v>0</v>
      </c>
      <c r="U35" s="19" t="n">
        <f aca="false">SUM(U36:U41)</f>
        <v>0</v>
      </c>
      <c r="V35" s="19" t="n">
        <f aca="false">SUM(V36:V41)</f>
        <v>0</v>
      </c>
      <c r="W35" s="19" t="n">
        <f aca="false">SUM(W36:W41)</f>
        <v>0</v>
      </c>
      <c r="X35" s="19" t="n">
        <f aca="false">SUM(X36:X41)</f>
        <v>0</v>
      </c>
      <c r="Y35" s="19" t="n">
        <f aca="false">SUM(Y36:Y41)</f>
        <v>0</v>
      </c>
      <c r="Z35" s="19" t="n">
        <f aca="false">SUM(Z36:Z41)</f>
        <v>0</v>
      </c>
      <c r="AA35" s="19" t="n">
        <f aca="false">SUM(AA36:AA41)</f>
        <v>0</v>
      </c>
      <c r="AB35" s="19" t="n">
        <f aca="false">SUM(AB36:AB41)</f>
        <v>563446.02</v>
      </c>
      <c r="AC35" s="19" t="n">
        <f aca="false">SUM(AC36:AC41)</f>
        <v>414805.52</v>
      </c>
      <c r="AD35" s="19" t="n">
        <f aca="false">SUM(AD36:AD41)</f>
        <v>0</v>
      </c>
      <c r="AE35" s="6" t="s">
        <v>38</v>
      </c>
      <c r="AF35" s="6" t="s">
        <v>38</v>
      </c>
      <c r="AG35" s="6" t="s">
        <v>38</v>
      </c>
    </row>
    <row r="36" customFormat="false" ht="26.8" hidden="false" customHeight="false" outlineLevel="0" collapsed="false">
      <c r="A36" s="31" t="n">
        <v>1</v>
      </c>
      <c r="B36" s="22" t="s">
        <v>63</v>
      </c>
      <c r="C36" s="23" t="n">
        <v>13512434.87</v>
      </c>
      <c r="D36" s="24" t="n">
        <v>0</v>
      </c>
      <c r="E36" s="24" t="n">
        <v>0</v>
      </c>
      <c r="F36" s="24" t="n">
        <v>0</v>
      </c>
      <c r="G36" s="24" t="n">
        <v>0</v>
      </c>
      <c r="H36" s="24" t="n">
        <v>0</v>
      </c>
      <c r="I36" s="24" t="n">
        <v>0</v>
      </c>
      <c r="J36" s="25" t="n">
        <v>0</v>
      </c>
      <c r="K36" s="24" t="n">
        <v>0</v>
      </c>
      <c r="L36" s="19" t="n">
        <v>1620</v>
      </c>
      <c r="M36" s="19" t="n">
        <f aca="false">12653922.81+235581.22</f>
        <v>12889504.03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19" t="n">
        <f aca="false">ROUND(M36*1.5%,2)</f>
        <v>193342.56</v>
      </c>
      <c r="AC36" s="24" t="n">
        <v>215111</v>
      </c>
      <c r="AD36" s="24" t="n">
        <v>0</v>
      </c>
      <c r="AE36" s="6" t="n">
        <v>2024</v>
      </c>
      <c r="AF36" s="6" t="n">
        <v>2024</v>
      </c>
      <c r="AG36" s="6" t="n">
        <v>2024</v>
      </c>
    </row>
    <row r="37" customFormat="false" ht="26.8" hidden="false" customHeight="false" outlineLevel="0" collapsed="false">
      <c r="A37" s="31" t="n">
        <v>2</v>
      </c>
      <c r="B37" s="22" t="s">
        <v>64</v>
      </c>
      <c r="C37" s="23" t="n">
        <v>7283615.03</v>
      </c>
      <c r="D37" s="24" t="n">
        <v>0</v>
      </c>
      <c r="E37" s="24" t="n">
        <v>0</v>
      </c>
      <c r="F37" s="24" t="n">
        <v>0</v>
      </c>
      <c r="G37" s="24" t="n">
        <v>0</v>
      </c>
      <c r="H37" s="24" t="n">
        <v>0</v>
      </c>
      <c r="I37" s="24" t="n">
        <v>0</v>
      </c>
      <c r="J37" s="25" t="n">
        <v>0</v>
      </c>
      <c r="K37" s="24" t="n">
        <v>0</v>
      </c>
      <c r="L37" s="19" t="n">
        <v>695.31</v>
      </c>
      <c r="M37" s="19" t="n">
        <v>7114466.87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19" t="n">
        <f aca="false">ROUND(M37*1.5%,2)</f>
        <v>106717</v>
      </c>
      <c r="AC37" s="19" t="n">
        <v>62431.16</v>
      </c>
      <c r="AD37" s="24" t="n">
        <v>0</v>
      </c>
      <c r="AE37" s="6" t="n">
        <v>2024</v>
      </c>
      <c r="AF37" s="6" t="n">
        <v>2024</v>
      </c>
      <c r="AG37" s="6" t="n">
        <v>2024</v>
      </c>
    </row>
    <row r="38" customFormat="false" ht="26.8" hidden="false" customHeight="false" outlineLevel="0" collapsed="false">
      <c r="A38" s="31" t="n">
        <v>3</v>
      </c>
      <c r="B38" s="22" t="s">
        <v>65</v>
      </c>
      <c r="C38" s="23" t="n">
        <f aca="false">D38+E38+F38+G38+H38+I38+K38+M38+O38+Q38+S38+T38+U38+V38+W38+X38+Y38+Z38+AA38+AB38+AC38+AD38</f>
        <v>6882091.46</v>
      </c>
      <c r="D38" s="24" t="n">
        <v>0</v>
      </c>
      <c r="E38" s="24" t="n">
        <v>0</v>
      </c>
      <c r="F38" s="24" t="n">
        <v>0</v>
      </c>
      <c r="G38" s="24" t="n">
        <v>0</v>
      </c>
      <c r="H38" s="24" t="n">
        <v>0</v>
      </c>
      <c r="I38" s="24" t="n">
        <v>0</v>
      </c>
      <c r="J38" s="25" t="n">
        <v>0</v>
      </c>
      <c r="K38" s="24" t="n">
        <v>0</v>
      </c>
      <c r="L38" s="19" t="n">
        <v>686.43</v>
      </c>
      <c r="M38" s="19" t="n">
        <v>6715197.01</v>
      </c>
      <c r="N38" s="24" t="n">
        <v>0</v>
      </c>
      <c r="O38" s="24" t="n">
        <v>0</v>
      </c>
      <c r="P38" s="24" t="n">
        <v>0</v>
      </c>
      <c r="Q38" s="24" t="n">
        <v>0</v>
      </c>
      <c r="R38" s="24" t="n">
        <v>0</v>
      </c>
      <c r="S38" s="24" t="n">
        <v>0</v>
      </c>
      <c r="T38" s="24" t="n">
        <v>0</v>
      </c>
      <c r="U38" s="24" t="n">
        <v>0</v>
      </c>
      <c r="V38" s="24" t="n">
        <v>0</v>
      </c>
      <c r="W38" s="24" t="n">
        <v>0</v>
      </c>
      <c r="X38" s="24" t="n">
        <v>0</v>
      </c>
      <c r="Y38" s="24" t="n">
        <v>0</v>
      </c>
      <c r="Z38" s="24" t="n">
        <v>0</v>
      </c>
      <c r="AA38" s="24" t="n">
        <v>0</v>
      </c>
      <c r="AB38" s="19" t="n">
        <v>100727.96</v>
      </c>
      <c r="AC38" s="19" t="n">
        <v>66166.49</v>
      </c>
      <c r="AD38" s="24" t="n">
        <v>0</v>
      </c>
      <c r="AE38" s="6" t="n">
        <v>2024</v>
      </c>
      <c r="AF38" s="6" t="n">
        <v>2024</v>
      </c>
      <c r="AG38" s="6" t="n">
        <v>2024</v>
      </c>
    </row>
    <row r="39" customFormat="false" ht="26.8" hidden="false" customHeight="false" outlineLevel="0" collapsed="false">
      <c r="A39" s="31" t="n">
        <v>4</v>
      </c>
      <c r="B39" s="22" t="s">
        <v>66</v>
      </c>
      <c r="C39" s="23" t="n">
        <f aca="false">D39+E39+F39+G39+H39+I39+K39+M39+O39+Q39+S39+T39+U39+V39+W39+X39+Y39+Z39+AA39+AB39+AC39+AD39</f>
        <v>3570073.11</v>
      </c>
      <c r="D39" s="24" t="n">
        <v>0</v>
      </c>
      <c r="E39" s="24" t="n">
        <v>0</v>
      </c>
      <c r="F39" s="24" t="n">
        <v>0</v>
      </c>
      <c r="G39" s="24" t="n">
        <v>0</v>
      </c>
      <c r="H39" s="24" t="n">
        <v>0</v>
      </c>
      <c r="I39" s="24" t="n">
        <v>0</v>
      </c>
      <c r="J39" s="25" t="n">
        <v>0</v>
      </c>
      <c r="K39" s="24" t="n">
        <v>0</v>
      </c>
      <c r="L39" s="26" t="n">
        <v>370.03</v>
      </c>
      <c r="M39" s="19" t="n">
        <v>3447267.23</v>
      </c>
      <c r="N39" s="24" t="n">
        <v>0</v>
      </c>
      <c r="O39" s="24" t="n">
        <v>0</v>
      </c>
      <c r="P39" s="19" t="n">
        <v>0</v>
      </c>
      <c r="Q39" s="19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19" t="n">
        <v>51709.01</v>
      </c>
      <c r="AC39" s="19" t="n">
        <v>71096.87</v>
      </c>
      <c r="AD39" s="24" t="n">
        <v>0</v>
      </c>
      <c r="AE39" s="6" t="n">
        <v>2024</v>
      </c>
      <c r="AF39" s="6" t="n">
        <v>2024</v>
      </c>
      <c r="AG39" s="6" t="n">
        <v>2024</v>
      </c>
    </row>
    <row r="40" customFormat="false" ht="26.8" hidden="false" customHeight="false" outlineLevel="0" collapsed="false">
      <c r="A40" s="31" t="n">
        <v>5</v>
      </c>
      <c r="B40" s="22" t="s">
        <v>41</v>
      </c>
      <c r="C40" s="23" t="n">
        <f aca="false">D40+E40+F40+G40+H40+I40+K40+M40+O40+Q40+S40+T40+U40+V40+W40+X40+Y40+Z40+AA40+AB40+AC40+AD40</f>
        <v>2859763.63</v>
      </c>
      <c r="D40" s="24" t="n">
        <v>0</v>
      </c>
      <c r="E40" s="24" t="n">
        <v>0</v>
      </c>
      <c r="F40" s="24" t="n">
        <v>0</v>
      </c>
      <c r="G40" s="24" t="n">
        <v>0</v>
      </c>
      <c r="H40" s="24" t="n">
        <v>0</v>
      </c>
      <c r="I40" s="24" t="n">
        <v>0</v>
      </c>
      <c r="J40" s="25" t="n">
        <v>0</v>
      </c>
      <c r="K40" s="24" t="n">
        <v>0</v>
      </c>
      <c r="L40" s="19" t="n">
        <v>267.5</v>
      </c>
      <c r="M40" s="19" t="n">
        <v>2817501.11</v>
      </c>
      <c r="N40" s="24" t="n">
        <v>0</v>
      </c>
      <c r="O40" s="24" t="n">
        <v>0</v>
      </c>
      <c r="P40" s="19" t="n">
        <v>0</v>
      </c>
      <c r="Q40" s="19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19" t="n">
        <v>42262.52</v>
      </c>
      <c r="AC40" s="24" t="n">
        <v>0</v>
      </c>
      <c r="AD40" s="24" t="n">
        <v>0</v>
      </c>
      <c r="AE40" s="6" t="s">
        <v>42</v>
      </c>
      <c r="AF40" s="6" t="n">
        <v>2024</v>
      </c>
      <c r="AG40" s="6" t="n">
        <v>2024</v>
      </c>
    </row>
    <row r="41" customFormat="false" ht="26.8" hidden="false" customHeight="false" outlineLevel="0" collapsed="false">
      <c r="A41" s="31" t="n">
        <v>6</v>
      </c>
      <c r="B41" s="22" t="s">
        <v>46</v>
      </c>
      <c r="C41" s="23" t="n">
        <f aca="false">D41+E41+F41+G41+H41+I41+K41+M41+O41+Q41+S41+T41+U41+V41+W41+X41+Y41+Z41+AA41+AB41+AC41+AD41</f>
        <v>7363394.44</v>
      </c>
      <c r="D41" s="24" t="n">
        <v>0</v>
      </c>
      <c r="E41" s="24" t="n">
        <v>0</v>
      </c>
      <c r="F41" s="24" t="n">
        <v>0</v>
      </c>
      <c r="G41" s="24" t="n">
        <v>0</v>
      </c>
      <c r="H41" s="24" t="n">
        <v>0</v>
      </c>
      <c r="I41" s="24" t="n">
        <v>0</v>
      </c>
      <c r="J41" s="25" t="n">
        <v>0</v>
      </c>
      <c r="K41" s="24" t="n">
        <v>0</v>
      </c>
      <c r="L41" s="19" t="n">
        <v>769.6</v>
      </c>
      <c r="M41" s="24" t="n">
        <v>7294707.47</v>
      </c>
      <c r="N41" s="24" t="n">
        <v>0</v>
      </c>
      <c r="O41" s="24" t="n">
        <v>0</v>
      </c>
      <c r="P41" s="24" t="n">
        <v>0</v>
      </c>
      <c r="Q41" s="24" t="n">
        <v>0</v>
      </c>
      <c r="R41" s="24" t="n">
        <v>0</v>
      </c>
      <c r="S41" s="24" t="n">
        <v>0</v>
      </c>
      <c r="T41" s="24" t="n">
        <v>0</v>
      </c>
      <c r="U41" s="24" t="n">
        <v>0</v>
      </c>
      <c r="V41" s="24" t="n">
        <v>0</v>
      </c>
      <c r="W41" s="24" t="n">
        <v>0</v>
      </c>
      <c r="X41" s="24" t="n">
        <v>0</v>
      </c>
      <c r="Y41" s="24" t="n">
        <v>0</v>
      </c>
      <c r="Z41" s="24" t="n">
        <v>0</v>
      </c>
      <c r="AA41" s="24" t="n">
        <v>0</v>
      </c>
      <c r="AB41" s="19" t="n">
        <v>68686.97</v>
      </c>
      <c r="AC41" s="24" t="n">
        <v>0</v>
      </c>
      <c r="AD41" s="24" t="n">
        <v>0</v>
      </c>
      <c r="AE41" s="27" t="s">
        <v>42</v>
      </c>
      <c r="AF41" s="27" t="n">
        <v>2024</v>
      </c>
      <c r="AG41" s="28" t="n">
        <v>2024</v>
      </c>
    </row>
    <row r="42" customFormat="false" ht="26.8" hidden="false" customHeight="false" outlineLevel="0" collapsed="false">
      <c r="A42" s="18" t="s">
        <v>67</v>
      </c>
      <c r="B42" s="18"/>
      <c r="C42" s="14" t="n">
        <f aca="false">C43+C44</f>
        <v>8087685.65</v>
      </c>
      <c r="D42" s="19" t="n">
        <f aca="false">D43+D44</f>
        <v>239813.17</v>
      </c>
      <c r="E42" s="19" t="n">
        <f aca="false">E43+E44</f>
        <v>0</v>
      </c>
      <c r="F42" s="19" t="n">
        <f aca="false">F43+F44</f>
        <v>0</v>
      </c>
      <c r="G42" s="19" t="n">
        <f aca="false">G43+G44</f>
        <v>0</v>
      </c>
      <c r="H42" s="19" t="n">
        <f aca="false">H43+H44</f>
        <v>0</v>
      </c>
      <c r="I42" s="19" t="n">
        <f aca="false">I43+I44</f>
        <v>0</v>
      </c>
      <c r="J42" s="20" t="n">
        <f aca="false">J43+J44</f>
        <v>0</v>
      </c>
      <c r="K42" s="19" t="n">
        <f aca="false">K43+K44</f>
        <v>0</v>
      </c>
      <c r="L42" s="19" t="n">
        <f aca="false">L43+L44</f>
        <v>847.4</v>
      </c>
      <c r="M42" s="19" t="n">
        <f aca="false">M43+M44</f>
        <v>7718408.12</v>
      </c>
      <c r="N42" s="19" t="n">
        <f aca="false">N43+N44</f>
        <v>0</v>
      </c>
      <c r="O42" s="19" t="n">
        <f aca="false">O43+O44</f>
        <v>0</v>
      </c>
      <c r="P42" s="19" t="n">
        <f aca="false">P43+P44</f>
        <v>0</v>
      </c>
      <c r="Q42" s="19" t="n">
        <f aca="false">Q43+Q44</f>
        <v>0</v>
      </c>
      <c r="R42" s="19" t="n">
        <f aca="false">R43+R44</f>
        <v>0</v>
      </c>
      <c r="S42" s="19" t="n">
        <f aca="false">S43+S44</f>
        <v>0</v>
      </c>
      <c r="T42" s="19" t="n">
        <f aca="false">T43+T44</f>
        <v>0</v>
      </c>
      <c r="U42" s="19" t="n">
        <f aca="false">U43+U44</f>
        <v>0</v>
      </c>
      <c r="V42" s="19" t="n">
        <f aca="false">V43+V44</f>
        <v>0</v>
      </c>
      <c r="W42" s="19" t="n">
        <f aca="false">W43+W44</f>
        <v>0</v>
      </c>
      <c r="X42" s="19" t="n">
        <f aca="false">X43+X44</f>
        <v>0</v>
      </c>
      <c r="Y42" s="19" t="n">
        <f aca="false">Y43+Y44</f>
        <v>0</v>
      </c>
      <c r="Z42" s="19" t="n">
        <f aca="false">Z43+Z44</f>
        <v>0</v>
      </c>
      <c r="AA42" s="19" t="n">
        <f aca="false">AA43+AA44</f>
        <v>0</v>
      </c>
      <c r="AB42" s="19" t="n">
        <f aca="false">AB43+AB44</f>
        <v>76273.73</v>
      </c>
      <c r="AC42" s="19" t="n">
        <f aca="false">AC43+AC44</f>
        <v>53190.64</v>
      </c>
      <c r="AD42" s="19" t="n">
        <f aca="false">AD43+AD44</f>
        <v>0</v>
      </c>
      <c r="AE42" s="6" t="s">
        <v>38</v>
      </c>
      <c r="AF42" s="6" t="s">
        <v>38</v>
      </c>
      <c r="AG42" s="6" t="s">
        <v>38</v>
      </c>
    </row>
    <row r="43" customFormat="false" ht="26.8" hidden="false" customHeight="false" outlineLevel="0" collapsed="false">
      <c r="A43" s="32" t="n">
        <v>7</v>
      </c>
      <c r="B43" s="22" t="s">
        <v>68</v>
      </c>
      <c r="C43" s="23" t="n">
        <v>296601</v>
      </c>
      <c r="D43" s="24" t="n">
        <v>239813.17</v>
      </c>
      <c r="E43" s="24" t="n">
        <v>0</v>
      </c>
      <c r="F43" s="24" t="n">
        <v>0</v>
      </c>
      <c r="G43" s="24" t="n">
        <v>0</v>
      </c>
      <c r="H43" s="24" t="n">
        <v>0</v>
      </c>
      <c r="I43" s="24" t="n">
        <v>0</v>
      </c>
      <c r="J43" s="25" t="n">
        <v>0</v>
      </c>
      <c r="K43" s="24" t="n">
        <v>0</v>
      </c>
      <c r="L43" s="19" t="n">
        <v>0</v>
      </c>
      <c r="M43" s="33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19" t="n">
        <f aca="false">ROUND(D43*1.5%,2)</f>
        <v>3597.2</v>
      </c>
      <c r="AC43" s="24" t="n">
        <v>53190.64</v>
      </c>
      <c r="AD43" s="24" t="n">
        <v>0</v>
      </c>
      <c r="AE43" s="6" t="n">
        <v>2024</v>
      </c>
      <c r="AF43" s="6" t="n">
        <v>2024</v>
      </c>
      <c r="AG43" s="6" t="n">
        <v>2024</v>
      </c>
    </row>
    <row r="44" customFormat="false" ht="26.8" hidden="false" customHeight="false" outlineLevel="0" collapsed="false">
      <c r="A44" s="32" t="n">
        <v>8</v>
      </c>
      <c r="B44" s="22" t="s">
        <v>51</v>
      </c>
      <c r="C44" s="23" t="n">
        <f aca="false">D44+E44+F44+G44+H44+I44+K44+M44+O44+Q44+S44+T44+U44+V44+W44+X44+Y44+Z44+AA44+AB44+AC44+AD44</f>
        <v>7791084.65</v>
      </c>
      <c r="D44" s="24" t="n">
        <v>0</v>
      </c>
      <c r="E44" s="24" t="n">
        <v>0</v>
      </c>
      <c r="F44" s="24" t="n">
        <v>0</v>
      </c>
      <c r="G44" s="24" t="n">
        <v>0</v>
      </c>
      <c r="H44" s="24" t="n">
        <v>0</v>
      </c>
      <c r="I44" s="24" t="n">
        <v>0</v>
      </c>
      <c r="J44" s="25" t="n">
        <v>0</v>
      </c>
      <c r="K44" s="24" t="n">
        <v>0</v>
      </c>
      <c r="L44" s="19" t="n">
        <v>847.4</v>
      </c>
      <c r="M44" s="19" t="n">
        <v>7718408.12</v>
      </c>
      <c r="N44" s="24" t="n">
        <v>0</v>
      </c>
      <c r="O44" s="24" t="n">
        <v>0</v>
      </c>
      <c r="P44" s="19" t="n">
        <v>0</v>
      </c>
      <c r="Q44" s="19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19" t="n">
        <v>72676.53</v>
      </c>
      <c r="AC44" s="19" t="n">
        <v>0</v>
      </c>
      <c r="AD44" s="24" t="n">
        <v>0</v>
      </c>
      <c r="AE44" s="6" t="s">
        <v>42</v>
      </c>
      <c r="AF44" s="6" t="n">
        <v>2024</v>
      </c>
      <c r="AG44" s="6" t="n">
        <v>2024</v>
      </c>
    </row>
    <row r="45" customFormat="false" ht="26.8" hidden="false" customHeight="false" outlineLevel="0" collapsed="false">
      <c r="A45" s="18" t="s">
        <v>52</v>
      </c>
      <c r="B45" s="18"/>
      <c r="C45" s="14" t="n">
        <f aca="false">C46</f>
        <v>3554064.32</v>
      </c>
      <c r="D45" s="19" t="n">
        <f aca="false">D46</f>
        <v>0</v>
      </c>
      <c r="E45" s="19" t="n">
        <f aca="false">E46</f>
        <v>0</v>
      </c>
      <c r="F45" s="19" t="n">
        <f aca="false">F46</f>
        <v>0</v>
      </c>
      <c r="G45" s="19" t="n">
        <f aca="false">G46</f>
        <v>0</v>
      </c>
      <c r="H45" s="19" t="n">
        <f aca="false">H46</f>
        <v>0</v>
      </c>
      <c r="I45" s="19" t="n">
        <f aca="false">I46</f>
        <v>0</v>
      </c>
      <c r="J45" s="20" t="n">
        <f aca="false">J46</f>
        <v>0</v>
      </c>
      <c r="K45" s="19" t="n">
        <f aca="false">K46</f>
        <v>0</v>
      </c>
      <c r="L45" s="19" t="n">
        <f aca="false">L46</f>
        <v>500</v>
      </c>
      <c r="M45" s="19" t="n">
        <f aca="false">M46</f>
        <v>3396776.78</v>
      </c>
      <c r="N45" s="19" t="n">
        <f aca="false">N46</f>
        <v>0</v>
      </c>
      <c r="O45" s="19" t="n">
        <f aca="false">O46</f>
        <v>0</v>
      </c>
      <c r="P45" s="19" t="n">
        <f aca="false">P46</f>
        <v>0</v>
      </c>
      <c r="Q45" s="19" t="n">
        <f aca="false">Q46</f>
        <v>0</v>
      </c>
      <c r="R45" s="19" t="n">
        <f aca="false">R46</f>
        <v>0</v>
      </c>
      <c r="S45" s="19" t="n">
        <f aca="false">S46</f>
        <v>0</v>
      </c>
      <c r="T45" s="19" t="n">
        <f aca="false">T46</f>
        <v>0</v>
      </c>
      <c r="U45" s="19" t="n">
        <f aca="false">U46</f>
        <v>0</v>
      </c>
      <c r="V45" s="19" t="n">
        <f aca="false">V46</f>
        <v>0</v>
      </c>
      <c r="W45" s="19" t="n">
        <f aca="false">W46</f>
        <v>0</v>
      </c>
      <c r="X45" s="19" t="n">
        <f aca="false">X46</f>
        <v>0</v>
      </c>
      <c r="Y45" s="19" t="n">
        <f aca="false">Y46</f>
        <v>0</v>
      </c>
      <c r="Z45" s="19" t="n">
        <f aca="false">Z46</f>
        <v>0</v>
      </c>
      <c r="AA45" s="19" t="n">
        <f aca="false">AA46</f>
        <v>0</v>
      </c>
      <c r="AB45" s="19" t="n">
        <f aca="false">AB46</f>
        <v>50951.65</v>
      </c>
      <c r="AC45" s="19" t="n">
        <f aca="false">AC46</f>
        <v>106335.89</v>
      </c>
      <c r="AD45" s="19" t="n">
        <f aca="false">AD46</f>
        <v>0</v>
      </c>
      <c r="AE45" s="6" t="s">
        <v>38</v>
      </c>
      <c r="AF45" s="6" t="s">
        <v>38</v>
      </c>
      <c r="AG45" s="6" t="s">
        <v>38</v>
      </c>
    </row>
    <row r="46" customFormat="false" ht="26.8" hidden="false" customHeight="false" outlineLevel="0" collapsed="false">
      <c r="A46" s="32" t="n">
        <v>9</v>
      </c>
      <c r="B46" s="22" t="s">
        <v>69</v>
      </c>
      <c r="C46" s="23" t="n">
        <f aca="false">D46+E46+F46+G46+H46+I46+K46+M46+O46+Q46+S46+T46+U46+V46+W46+X46+Y46+Z46+AA46+AB46+AC46+AD46</f>
        <v>3554064.32</v>
      </c>
      <c r="D46" s="24" t="n">
        <v>0</v>
      </c>
      <c r="E46" s="24" t="n">
        <v>0</v>
      </c>
      <c r="F46" s="24" t="n">
        <v>0</v>
      </c>
      <c r="G46" s="24" t="n">
        <v>0</v>
      </c>
      <c r="H46" s="24" t="n">
        <v>0</v>
      </c>
      <c r="I46" s="24" t="n">
        <v>0</v>
      </c>
      <c r="J46" s="25" t="n">
        <v>0</v>
      </c>
      <c r="K46" s="24" t="n">
        <v>0</v>
      </c>
      <c r="L46" s="19" t="n">
        <v>500</v>
      </c>
      <c r="M46" s="19" t="n">
        <v>3396776.78</v>
      </c>
      <c r="N46" s="24" t="n">
        <v>0</v>
      </c>
      <c r="O46" s="24" t="n">
        <v>0</v>
      </c>
      <c r="P46" s="24" t="n">
        <v>0</v>
      </c>
      <c r="Q46" s="24" t="n">
        <v>0</v>
      </c>
      <c r="R46" s="24" t="n">
        <v>0</v>
      </c>
      <c r="S46" s="24" t="n">
        <v>0</v>
      </c>
      <c r="T46" s="24" t="n">
        <v>0</v>
      </c>
      <c r="U46" s="24" t="n">
        <v>0</v>
      </c>
      <c r="V46" s="24" t="n">
        <v>0</v>
      </c>
      <c r="W46" s="24" t="n">
        <v>0</v>
      </c>
      <c r="X46" s="24" t="n">
        <v>0</v>
      </c>
      <c r="Y46" s="24" t="n">
        <v>0</v>
      </c>
      <c r="Z46" s="24" t="n">
        <v>0</v>
      </c>
      <c r="AA46" s="24" t="n">
        <v>0</v>
      </c>
      <c r="AB46" s="19" t="n">
        <f aca="false">ROUND(M46*1.5%,2)</f>
        <v>50951.65</v>
      </c>
      <c r="AC46" s="24" t="n">
        <v>106335.89</v>
      </c>
      <c r="AD46" s="24" t="n">
        <v>0</v>
      </c>
      <c r="AE46" s="6" t="n">
        <v>2024</v>
      </c>
      <c r="AF46" s="6" t="n">
        <v>2024</v>
      </c>
      <c r="AG46" s="6" t="n">
        <v>2024</v>
      </c>
    </row>
    <row r="47" customFormat="false" ht="26.8" hidden="false" customHeight="false" outlineLevel="0" collapsed="false">
      <c r="A47" s="18" t="s">
        <v>70</v>
      </c>
      <c r="B47" s="18"/>
      <c r="C47" s="14" t="n">
        <f aca="false">C48</f>
        <v>6567309.8</v>
      </c>
      <c r="D47" s="19" t="n">
        <f aca="false">D48</f>
        <v>0</v>
      </c>
      <c r="E47" s="19" t="n">
        <f aca="false">E48</f>
        <v>0</v>
      </c>
      <c r="F47" s="19" t="n">
        <f aca="false">F48</f>
        <v>0</v>
      </c>
      <c r="G47" s="19" t="n">
        <f aca="false">G48</f>
        <v>0</v>
      </c>
      <c r="H47" s="19" t="n">
        <f aca="false">H48</f>
        <v>0</v>
      </c>
      <c r="I47" s="19" t="n">
        <f aca="false">I48</f>
        <v>0</v>
      </c>
      <c r="J47" s="20" t="n">
        <f aca="false">J48</f>
        <v>0</v>
      </c>
      <c r="K47" s="19" t="n">
        <f aca="false">K48</f>
        <v>0</v>
      </c>
      <c r="L47" s="19" t="n">
        <f aca="false">L48</f>
        <v>636.28</v>
      </c>
      <c r="M47" s="19" t="n">
        <f aca="false">M48</f>
        <v>6365654.85</v>
      </c>
      <c r="N47" s="19" t="n">
        <f aca="false">N48</f>
        <v>0</v>
      </c>
      <c r="O47" s="19" t="n">
        <f aca="false">O48</f>
        <v>0</v>
      </c>
      <c r="P47" s="19" t="n">
        <f aca="false">P48</f>
        <v>0</v>
      </c>
      <c r="Q47" s="19" t="n">
        <f aca="false">Q48</f>
        <v>0</v>
      </c>
      <c r="R47" s="19" t="n">
        <f aca="false">R48</f>
        <v>0</v>
      </c>
      <c r="S47" s="19" t="n">
        <f aca="false">S48</f>
        <v>0</v>
      </c>
      <c r="T47" s="19" t="n">
        <f aca="false">T48</f>
        <v>0</v>
      </c>
      <c r="U47" s="19" t="n">
        <f aca="false">U48</f>
        <v>0</v>
      </c>
      <c r="V47" s="19" t="n">
        <f aca="false">V48</f>
        <v>0</v>
      </c>
      <c r="W47" s="19" t="n">
        <f aca="false">W48</f>
        <v>0</v>
      </c>
      <c r="X47" s="19" t="n">
        <f aca="false">X48</f>
        <v>0</v>
      </c>
      <c r="Y47" s="19" t="n">
        <f aca="false">Y48</f>
        <v>0</v>
      </c>
      <c r="Z47" s="19" t="n">
        <f aca="false">Z48</f>
        <v>0</v>
      </c>
      <c r="AA47" s="19" t="n">
        <f aca="false">AA48</f>
        <v>0</v>
      </c>
      <c r="AB47" s="19" t="n">
        <f aca="false">AB48</f>
        <v>95484.82</v>
      </c>
      <c r="AC47" s="19" t="n">
        <f aca="false">AC48</f>
        <v>106170.13</v>
      </c>
      <c r="AD47" s="19" t="n">
        <f aca="false">AD48</f>
        <v>0</v>
      </c>
      <c r="AE47" s="6" t="s">
        <v>38</v>
      </c>
      <c r="AF47" s="6" t="s">
        <v>38</v>
      </c>
      <c r="AG47" s="6" t="s">
        <v>38</v>
      </c>
    </row>
    <row r="48" customFormat="false" ht="26.8" hidden="false" customHeight="false" outlineLevel="0" collapsed="false">
      <c r="A48" s="32" t="n">
        <v>10</v>
      </c>
      <c r="B48" s="22" t="s">
        <v>71</v>
      </c>
      <c r="C48" s="23" t="n">
        <f aca="false">D48+E48+F48+G48+H48+I48+K48+M48+O48+Q48+S48+T48+U48+V48+W48+X48+Y48+Z48+AA48+AB48+AC48+AD48</f>
        <v>6567309.8</v>
      </c>
      <c r="D48" s="24" t="n">
        <v>0</v>
      </c>
      <c r="E48" s="24" t="n">
        <v>0</v>
      </c>
      <c r="F48" s="24" t="n">
        <v>0</v>
      </c>
      <c r="G48" s="24" t="n">
        <v>0</v>
      </c>
      <c r="H48" s="24" t="n">
        <v>0</v>
      </c>
      <c r="I48" s="24" t="n">
        <v>0</v>
      </c>
      <c r="J48" s="25" t="n">
        <v>0</v>
      </c>
      <c r="K48" s="24" t="n">
        <v>0</v>
      </c>
      <c r="L48" s="19" t="n">
        <v>636.28</v>
      </c>
      <c r="M48" s="19" t="n">
        <v>6365654.85</v>
      </c>
      <c r="N48" s="24" t="n">
        <v>0</v>
      </c>
      <c r="O48" s="24" t="n">
        <v>0</v>
      </c>
      <c r="P48" s="24" t="n">
        <v>0</v>
      </c>
      <c r="Q48" s="24" t="n">
        <v>0</v>
      </c>
      <c r="R48" s="24" t="n">
        <v>0</v>
      </c>
      <c r="S48" s="24" t="n">
        <v>0</v>
      </c>
      <c r="T48" s="24" t="n">
        <v>0</v>
      </c>
      <c r="U48" s="24" t="n">
        <v>0</v>
      </c>
      <c r="V48" s="24" t="n">
        <v>0</v>
      </c>
      <c r="W48" s="24" t="n">
        <v>0</v>
      </c>
      <c r="X48" s="24" t="n">
        <v>0</v>
      </c>
      <c r="Y48" s="24" t="n">
        <v>0</v>
      </c>
      <c r="Z48" s="24" t="n">
        <v>0</v>
      </c>
      <c r="AA48" s="24" t="n">
        <v>0</v>
      </c>
      <c r="AB48" s="19" t="n">
        <v>95484.82</v>
      </c>
      <c r="AC48" s="19" t="n">
        <v>106170.13</v>
      </c>
      <c r="AD48" s="24" t="n">
        <v>0</v>
      </c>
      <c r="AE48" s="6" t="n">
        <v>2024</v>
      </c>
      <c r="AF48" s="6" t="n">
        <v>2024</v>
      </c>
      <c r="AG48" s="6" t="n">
        <v>2024</v>
      </c>
    </row>
    <row r="49" customFormat="false" ht="26.8" hidden="false" customHeight="false" outlineLevel="0" collapsed="false">
      <c r="A49" s="18" t="s">
        <v>72</v>
      </c>
      <c r="B49" s="18"/>
      <c r="C49" s="14" t="n">
        <f aca="false">C50+C51</f>
        <v>16780469.6</v>
      </c>
      <c r="D49" s="14" t="n">
        <f aca="false">D50+D51</f>
        <v>0</v>
      </c>
      <c r="E49" s="14" t="n">
        <f aca="false">E50+E51</f>
        <v>0</v>
      </c>
      <c r="F49" s="14" t="n">
        <f aca="false">F50+F51</f>
        <v>0</v>
      </c>
      <c r="G49" s="14" t="n">
        <f aca="false">G50+G51</f>
        <v>0</v>
      </c>
      <c r="H49" s="14" t="n">
        <f aca="false">H50+H51</f>
        <v>0</v>
      </c>
      <c r="I49" s="14" t="n">
        <f aca="false">I50+I51</f>
        <v>0</v>
      </c>
      <c r="J49" s="15" t="n">
        <f aca="false">J50+J51</f>
        <v>0</v>
      </c>
      <c r="K49" s="14" t="n">
        <f aca="false">K50+K51</f>
        <v>0</v>
      </c>
      <c r="L49" s="14" t="n">
        <f aca="false">L50+L51</f>
        <v>789.15</v>
      </c>
      <c r="M49" s="14" t="n">
        <f aca="false">M50+M51</f>
        <v>9382002.14</v>
      </c>
      <c r="N49" s="14" t="n">
        <f aca="false">N50+N51</f>
        <v>0</v>
      </c>
      <c r="O49" s="14" t="n">
        <f aca="false">O50+O51</f>
        <v>0</v>
      </c>
      <c r="P49" s="14" t="n">
        <f aca="false">P50+P51</f>
        <v>0</v>
      </c>
      <c r="Q49" s="14" t="n">
        <f aca="false">Q50+Q51</f>
        <v>0</v>
      </c>
      <c r="R49" s="14" t="n">
        <f aca="false">R50+R51</f>
        <v>0</v>
      </c>
      <c r="S49" s="14" t="n">
        <f aca="false">S50+S51</f>
        <v>0</v>
      </c>
      <c r="T49" s="14" t="n">
        <f aca="false">T50+T51</f>
        <v>7068480.44</v>
      </c>
      <c r="U49" s="14" t="n">
        <f aca="false">U50+U51</f>
        <v>0</v>
      </c>
      <c r="V49" s="14" t="n">
        <f aca="false">V50+V51</f>
        <v>0</v>
      </c>
      <c r="W49" s="14" t="n">
        <f aca="false">W50+W51</f>
        <v>0</v>
      </c>
      <c r="X49" s="14" t="n">
        <f aca="false">X50+X51</f>
        <v>0</v>
      </c>
      <c r="Y49" s="14" t="n">
        <f aca="false">Y50+Y51</f>
        <v>0</v>
      </c>
      <c r="Z49" s="14" t="n">
        <f aca="false">Z50+Z51</f>
        <v>0</v>
      </c>
      <c r="AA49" s="14" t="n">
        <f aca="false">AA50+AA51</f>
        <v>0</v>
      </c>
      <c r="AB49" s="14" t="n">
        <f aca="false">AB50+AB51</f>
        <v>267331.66</v>
      </c>
      <c r="AC49" s="14" t="n">
        <f aca="false">AC50+AC51</f>
        <v>122700.18</v>
      </c>
      <c r="AD49" s="14" t="n">
        <f aca="false">AD50+AD51</f>
        <v>0</v>
      </c>
      <c r="AE49" s="6" t="s">
        <v>38</v>
      </c>
      <c r="AF49" s="6" t="s">
        <v>38</v>
      </c>
      <c r="AG49" s="6" t="s">
        <v>38</v>
      </c>
    </row>
    <row r="50" customFormat="false" ht="26.8" hidden="false" customHeight="false" outlineLevel="0" collapsed="false">
      <c r="A50" s="32" t="n">
        <v>11</v>
      </c>
      <c r="B50" s="22" t="s">
        <v>73</v>
      </c>
      <c r="C50" s="23" t="n">
        <v>9645432.35</v>
      </c>
      <c r="D50" s="24" t="n">
        <v>0</v>
      </c>
      <c r="E50" s="24" t="n">
        <v>0</v>
      </c>
      <c r="F50" s="24" t="n">
        <v>0</v>
      </c>
      <c r="G50" s="24" t="n">
        <v>0</v>
      </c>
      <c r="H50" s="24" t="n">
        <v>0</v>
      </c>
      <c r="I50" s="24" t="n">
        <v>0</v>
      </c>
      <c r="J50" s="25" t="n">
        <v>0</v>
      </c>
      <c r="K50" s="24" t="n">
        <v>0</v>
      </c>
      <c r="L50" s="19" t="n">
        <v>789.15</v>
      </c>
      <c r="M50" s="19" t="n">
        <v>9382002.14</v>
      </c>
      <c r="N50" s="24" t="n">
        <v>0</v>
      </c>
      <c r="O50" s="24" t="n">
        <v>0</v>
      </c>
      <c r="P50" s="24" t="n">
        <v>0</v>
      </c>
      <c r="Q50" s="24" t="n">
        <v>0</v>
      </c>
      <c r="R50" s="24" t="n">
        <v>0</v>
      </c>
      <c r="S50" s="24" t="n">
        <v>0</v>
      </c>
      <c r="T50" s="24" t="n">
        <v>0</v>
      </c>
      <c r="U50" s="24" t="n">
        <v>0</v>
      </c>
      <c r="V50" s="24" t="n">
        <v>0</v>
      </c>
      <c r="W50" s="24" t="n">
        <v>0</v>
      </c>
      <c r="X50" s="24" t="n">
        <v>0</v>
      </c>
      <c r="Y50" s="24" t="n">
        <v>0</v>
      </c>
      <c r="Z50" s="24" t="n">
        <v>0</v>
      </c>
      <c r="AA50" s="24" t="n">
        <v>0</v>
      </c>
      <c r="AB50" s="19" t="n">
        <f aca="false">ROUND(M50*2.14%,2)</f>
        <v>200774.85</v>
      </c>
      <c r="AC50" s="19" t="n">
        <v>122700.18</v>
      </c>
      <c r="AD50" s="24" t="n">
        <v>0</v>
      </c>
      <c r="AE50" s="6" t="n">
        <v>2024</v>
      </c>
      <c r="AF50" s="6" t="n">
        <v>2024</v>
      </c>
      <c r="AG50" s="6" t="n">
        <v>2024</v>
      </c>
    </row>
    <row r="51" customFormat="false" ht="26.8" hidden="false" customHeight="false" outlineLevel="0" collapsed="false">
      <c r="A51" s="32" t="n">
        <v>12</v>
      </c>
      <c r="B51" s="22" t="s">
        <v>55</v>
      </c>
      <c r="C51" s="23" t="n">
        <f aca="false">D51+E51+F51+G51+H51+I51+K51+M51+O51+Q51+S51+T51+U51+V51+W51+X51+Y51+Z51+AA51+AB51+AC51+AD51</f>
        <v>7135037.25</v>
      </c>
      <c r="D51" s="24" t="n">
        <v>0</v>
      </c>
      <c r="E51" s="24" t="n">
        <v>0</v>
      </c>
      <c r="F51" s="24" t="n">
        <v>0</v>
      </c>
      <c r="G51" s="24" t="n">
        <v>0</v>
      </c>
      <c r="H51" s="24" t="n">
        <v>0</v>
      </c>
      <c r="I51" s="24" t="n">
        <v>0</v>
      </c>
      <c r="J51" s="25" t="n">
        <v>0</v>
      </c>
      <c r="K51" s="24" t="n">
        <v>0</v>
      </c>
      <c r="L51" s="19" t="n">
        <v>0</v>
      </c>
      <c r="M51" s="19" t="n">
        <v>0</v>
      </c>
      <c r="N51" s="24" t="n">
        <v>0</v>
      </c>
      <c r="O51" s="24" t="n">
        <v>0</v>
      </c>
      <c r="P51" s="19" t="n">
        <v>0</v>
      </c>
      <c r="Q51" s="19" t="n">
        <v>0</v>
      </c>
      <c r="R51" s="24" t="n">
        <v>0</v>
      </c>
      <c r="S51" s="24" t="n">
        <v>0</v>
      </c>
      <c r="T51" s="19" t="n">
        <v>7068480.44</v>
      </c>
      <c r="U51" s="24" t="n">
        <v>0</v>
      </c>
      <c r="V51" s="24" t="n">
        <v>0</v>
      </c>
      <c r="W51" s="24" t="n">
        <v>0</v>
      </c>
      <c r="X51" s="24" t="n">
        <v>0</v>
      </c>
      <c r="Y51" s="24" t="n">
        <v>0</v>
      </c>
      <c r="Z51" s="24" t="n">
        <v>0</v>
      </c>
      <c r="AA51" s="24" t="n">
        <v>0</v>
      </c>
      <c r="AB51" s="19" t="n">
        <v>66556.81</v>
      </c>
      <c r="AC51" s="19" t="n">
        <v>0</v>
      </c>
      <c r="AD51" s="24" t="n">
        <v>0</v>
      </c>
      <c r="AE51" s="6" t="s">
        <v>42</v>
      </c>
      <c r="AF51" s="6" t="n">
        <v>2024</v>
      </c>
      <c r="AG51" s="6" t="n">
        <v>2024</v>
      </c>
    </row>
    <row r="52" customFormat="false" ht="26.8" hidden="false" customHeight="false" outlineLevel="0" collapsed="false">
      <c r="A52" s="18" t="s">
        <v>74</v>
      </c>
      <c r="B52" s="18"/>
      <c r="C52" s="14" t="n">
        <f aca="false">C53</f>
        <v>60656.99</v>
      </c>
      <c r="D52" s="19" t="n">
        <f aca="false">D53</f>
        <v>0</v>
      </c>
      <c r="E52" s="19" t="n">
        <f aca="false">E53</f>
        <v>0</v>
      </c>
      <c r="F52" s="19" t="n">
        <f aca="false">F53</f>
        <v>0</v>
      </c>
      <c r="G52" s="19" t="n">
        <f aca="false">G53</f>
        <v>0</v>
      </c>
      <c r="H52" s="19" t="n">
        <f aca="false">H53</f>
        <v>0</v>
      </c>
      <c r="I52" s="19" t="n">
        <f aca="false">I53</f>
        <v>0</v>
      </c>
      <c r="J52" s="20" t="n">
        <f aca="false">J53</f>
        <v>0</v>
      </c>
      <c r="K52" s="19" t="n">
        <f aca="false">K53</f>
        <v>0</v>
      </c>
      <c r="L52" s="19" t="n">
        <f aca="false">L53</f>
        <v>0</v>
      </c>
      <c r="M52" s="19" t="n">
        <f aca="false">M53</f>
        <v>0</v>
      </c>
      <c r="N52" s="19" t="n">
        <f aca="false">N53</f>
        <v>0</v>
      </c>
      <c r="O52" s="19" t="n">
        <f aca="false">O53</f>
        <v>0</v>
      </c>
      <c r="P52" s="19" t="n">
        <f aca="false">P53</f>
        <v>0</v>
      </c>
      <c r="Q52" s="19" t="n">
        <f aca="false">Q53</f>
        <v>0</v>
      </c>
      <c r="R52" s="19" t="n">
        <f aca="false">R53</f>
        <v>0</v>
      </c>
      <c r="S52" s="19" t="n">
        <f aca="false">S53</f>
        <v>0</v>
      </c>
      <c r="T52" s="19" t="n">
        <f aca="false">T53</f>
        <v>0</v>
      </c>
      <c r="U52" s="19" t="n">
        <f aca="false">U53</f>
        <v>0</v>
      </c>
      <c r="V52" s="19" t="n">
        <f aca="false">V53</f>
        <v>0</v>
      </c>
      <c r="W52" s="19" t="n">
        <f aca="false">W53</f>
        <v>0</v>
      </c>
      <c r="X52" s="19" t="n">
        <f aca="false">X53</f>
        <v>0</v>
      </c>
      <c r="Y52" s="19" t="n">
        <f aca="false">Y53</f>
        <v>0</v>
      </c>
      <c r="Z52" s="19" t="n">
        <f aca="false">Z53</f>
        <v>0</v>
      </c>
      <c r="AA52" s="19" t="n">
        <f aca="false">AA53</f>
        <v>0</v>
      </c>
      <c r="AB52" s="19" t="n">
        <f aca="false">AB53</f>
        <v>0</v>
      </c>
      <c r="AC52" s="19" t="n">
        <f aca="false">AC53</f>
        <v>60656.99</v>
      </c>
      <c r="AD52" s="19" t="n">
        <f aca="false">AD53</f>
        <v>0</v>
      </c>
      <c r="AE52" s="6" t="s">
        <v>38</v>
      </c>
      <c r="AF52" s="6" t="s">
        <v>38</v>
      </c>
      <c r="AG52" s="6" t="s">
        <v>38</v>
      </c>
    </row>
    <row r="53" customFormat="false" ht="26.8" hidden="false" customHeight="false" outlineLevel="0" collapsed="false">
      <c r="A53" s="32" t="n">
        <v>13</v>
      </c>
      <c r="B53" s="22" t="s">
        <v>75</v>
      </c>
      <c r="C53" s="23" t="n">
        <f aca="false">D53+E53+F53+G53+H53+I53+K53+M53+O53+Q53+S53+T53+U53+V53+W53+X53+Y53+Z53+AA53+AB53+AC53+AD53</f>
        <v>60656.99</v>
      </c>
      <c r="D53" s="24" t="n">
        <v>0</v>
      </c>
      <c r="E53" s="24" t="n">
        <v>0</v>
      </c>
      <c r="F53" s="24" t="n">
        <v>0</v>
      </c>
      <c r="G53" s="24" t="n">
        <v>0</v>
      </c>
      <c r="H53" s="24" t="n">
        <v>0</v>
      </c>
      <c r="I53" s="24" t="n">
        <v>0</v>
      </c>
      <c r="J53" s="25" t="n">
        <v>0</v>
      </c>
      <c r="K53" s="24" t="n">
        <v>0</v>
      </c>
      <c r="L53" s="19" t="n">
        <v>0</v>
      </c>
      <c r="M53" s="19" t="n">
        <v>0</v>
      </c>
      <c r="N53" s="24" t="n">
        <v>0</v>
      </c>
      <c r="O53" s="24" t="n">
        <v>0</v>
      </c>
      <c r="P53" s="19" t="n">
        <v>0</v>
      </c>
      <c r="Q53" s="19" t="n">
        <v>0</v>
      </c>
      <c r="R53" s="24" t="n">
        <v>0</v>
      </c>
      <c r="S53" s="24" t="n">
        <v>0</v>
      </c>
      <c r="T53" s="19" t="n">
        <v>0</v>
      </c>
      <c r="U53" s="24" t="n">
        <v>0</v>
      </c>
      <c r="V53" s="24" t="n">
        <v>0</v>
      </c>
      <c r="W53" s="24" t="n">
        <v>0</v>
      </c>
      <c r="X53" s="24" t="n">
        <v>0</v>
      </c>
      <c r="Y53" s="24" t="n">
        <v>0</v>
      </c>
      <c r="Z53" s="24" t="n">
        <v>0</v>
      </c>
      <c r="AA53" s="24" t="n">
        <v>0</v>
      </c>
      <c r="AB53" s="19" t="n">
        <v>0</v>
      </c>
      <c r="AC53" s="19" t="n">
        <v>60656.99</v>
      </c>
      <c r="AD53" s="24" t="n">
        <v>0</v>
      </c>
      <c r="AE53" s="6" t="n">
        <v>2024</v>
      </c>
      <c r="AF53" s="6" t="s">
        <v>42</v>
      </c>
      <c r="AG53" s="6" t="s">
        <v>42</v>
      </c>
    </row>
    <row r="54" customFormat="false" ht="26.8" hidden="false" customHeight="false" outlineLevel="0" collapsed="false">
      <c r="A54" s="17" t="s">
        <v>76</v>
      </c>
      <c r="B54" s="22"/>
      <c r="C54" s="14" t="n">
        <f aca="false">C55+C119+C124+C126+C129+C112+C132</f>
        <v>509285952.29</v>
      </c>
      <c r="D54" s="14" t="n">
        <f aca="false">D55+D119+D124+D126+D129</f>
        <v>0</v>
      </c>
      <c r="E54" s="14" t="n">
        <f aca="false">E55+E119+E124+E126+E129</f>
        <v>0</v>
      </c>
      <c r="F54" s="14" t="n">
        <f aca="false">F55+F119+F124+F126+F129</f>
        <v>0</v>
      </c>
      <c r="G54" s="14" t="n">
        <f aca="false">G55+G119+G124+G126+G129</f>
        <v>0</v>
      </c>
      <c r="H54" s="14" t="n">
        <f aca="false">H55+H119+H124+H126+H129</f>
        <v>0</v>
      </c>
      <c r="I54" s="14" t="n">
        <f aca="false">I55+I119+I124+I126+I129</f>
        <v>0</v>
      </c>
      <c r="J54" s="15" t="n">
        <f aca="false">J55+J119+J124+J126+J129</f>
        <v>0</v>
      </c>
      <c r="K54" s="14" t="n">
        <f aca="false">K55+K119+K124+K126+K129</f>
        <v>0</v>
      </c>
      <c r="L54" s="14" t="n">
        <f aca="false">L55+L119+L124+L126+L129</f>
        <v>8515.94</v>
      </c>
      <c r="M54" s="14" t="n">
        <f aca="false">M55+M119+M124+M126+M129</f>
        <v>102063921.22</v>
      </c>
      <c r="N54" s="14" t="n">
        <f aca="false">N55+N119+N124+N126+N129</f>
        <v>0</v>
      </c>
      <c r="O54" s="14" t="n">
        <f aca="false">O55+O119+O124+O126+O129</f>
        <v>0</v>
      </c>
      <c r="P54" s="14" t="n">
        <f aca="false">P55+P119+P124+P126+P129</f>
        <v>0</v>
      </c>
      <c r="Q54" s="14" t="n">
        <f aca="false">Q55+Q119+Q124+Q126+Q129</f>
        <v>0</v>
      </c>
      <c r="R54" s="14" t="n">
        <f aca="false">R55+R119+R124+R126+R129</f>
        <v>0</v>
      </c>
      <c r="S54" s="14" t="n">
        <f aca="false">S55+S119+S124+S126+S129</f>
        <v>0</v>
      </c>
      <c r="T54" s="14" t="n">
        <f aca="false">T55+T119+T124+T126+T129</f>
        <v>0</v>
      </c>
      <c r="U54" s="14" t="n">
        <f aca="false">U55+U119+U124+U126+U129</f>
        <v>0</v>
      </c>
      <c r="V54" s="14" t="n">
        <f aca="false">V55+V119+V124+V126+V129</f>
        <v>0</v>
      </c>
      <c r="W54" s="14" t="n">
        <f aca="false">W55+W119+W124+W126+W129</f>
        <v>0</v>
      </c>
      <c r="X54" s="14" t="n">
        <f aca="false">X55+X119+X124+X126+X129</f>
        <v>0</v>
      </c>
      <c r="Y54" s="14" t="n">
        <f aca="false">Y55+Y119+Y124+Y126+Y129</f>
        <v>0</v>
      </c>
      <c r="Z54" s="14" t="n">
        <f aca="false">Z55+Z119+Z124+Z126+Z129</f>
        <v>0</v>
      </c>
      <c r="AA54" s="14" t="n">
        <f aca="false">AA55+AA119+AA124+AA126+AA129</f>
        <v>0</v>
      </c>
      <c r="AB54" s="14" t="n">
        <f aca="false">AB55+AB119+AB124+AB126+AB129</f>
        <v>1732587.12</v>
      </c>
      <c r="AC54" s="14" t="n">
        <f aca="false">AC55+AC119+AC124+AC126+AC129</f>
        <v>1415179.29</v>
      </c>
      <c r="AD54" s="14" t="n">
        <f aca="false">AD55+AD119+AD124+AD126+AD129</f>
        <v>240000</v>
      </c>
      <c r="AE54" s="6" t="s">
        <v>38</v>
      </c>
      <c r="AF54" s="6" t="s">
        <v>38</v>
      </c>
      <c r="AG54" s="6" t="s">
        <v>38</v>
      </c>
    </row>
    <row r="55" customFormat="false" ht="26.8" hidden="false" customHeight="false" outlineLevel="0" collapsed="false">
      <c r="A55" s="18" t="s">
        <v>77</v>
      </c>
      <c r="B55" s="18"/>
      <c r="C55" s="14" t="n">
        <f aca="false">SUM(C56:C101)</f>
        <v>400815733.1</v>
      </c>
      <c r="D55" s="19" t="n">
        <f aca="false">SUM(D56:D62)</f>
        <v>0</v>
      </c>
      <c r="E55" s="19" t="n">
        <f aca="false">SUM(E56:E62)</f>
        <v>0</v>
      </c>
      <c r="F55" s="19" t="n">
        <f aca="false">SUM(F56:F62)</f>
        <v>0</v>
      </c>
      <c r="G55" s="19" t="n">
        <f aca="false">SUM(G56:G62)</f>
        <v>0</v>
      </c>
      <c r="H55" s="19" t="n">
        <f aca="false">SUM(H56:H62)</f>
        <v>0</v>
      </c>
      <c r="I55" s="19" t="n">
        <f aca="false">SUM(I56:I62)</f>
        <v>0</v>
      </c>
      <c r="J55" s="20" t="n">
        <f aca="false">SUM(J56:J62)</f>
        <v>0</v>
      </c>
      <c r="K55" s="19" t="n">
        <f aca="false">SUM(K56:K62)</f>
        <v>0</v>
      </c>
      <c r="L55" s="19" t="n">
        <f aca="false">SUM(L56:L62)</f>
        <v>5731.96</v>
      </c>
      <c r="M55" s="19" t="n">
        <f aca="false">SUM(M56:M62)</f>
        <v>59670566.87</v>
      </c>
      <c r="N55" s="19" t="n">
        <f aca="false">SUM(N56:N62)</f>
        <v>0</v>
      </c>
      <c r="O55" s="19" t="n">
        <f aca="false">SUM(O56:O62)</f>
        <v>0</v>
      </c>
      <c r="P55" s="19" t="n">
        <f aca="false">SUM(P56:P62)</f>
        <v>0</v>
      </c>
      <c r="Q55" s="19" t="n">
        <f aca="false">SUM(Q56:Q62)</f>
        <v>0</v>
      </c>
      <c r="R55" s="19" t="n">
        <f aca="false">SUM(R56:R62)</f>
        <v>0</v>
      </c>
      <c r="S55" s="19" t="n">
        <f aca="false">SUM(S56:S62)</f>
        <v>0</v>
      </c>
      <c r="T55" s="19" t="n">
        <f aca="false">SUM(T56:T62)</f>
        <v>0</v>
      </c>
      <c r="U55" s="19" t="n">
        <f aca="false">SUM(U56:U62)</f>
        <v>0</v>
      </c>
      <c r="V55" s="19" t="n">
        <f aca="false">SUM(V56:V62)</f>
        <v>0</v>
      </c>
      <c r="W55" s="19" t="n">
        <f aca="false">SUM(W56:W62)</f>
        <v>0</v>
      </c>
      <c r="X55" s="19" t="n">
        <f aca="false">SUM(X56:X62)</f>
        <v>0</v>
      </c>
      <c r="Y55" s="19" t="n">
        <f aca="false">SUM(Y56:Y62)</f>
        <v>0</v>
      </c>
      <c r="Z55" s="19" t="n">
        <f aca="false">SUM(Z56:Z62)</f>
        <v>0</v>
      </c>
      <c r="AA55" s="19" t="n">
        <f aca="false">SUM(AA56:AA62)</f>
        <v>0</v>
      </c>
      <c r="AB55" s="19" t="n">
        <f aca="false">SUM(AB56:AB62)</f>
        <v>1203338</v>
      </c>
      <c r="AC55" s="19" t="n">
        <f aca="false">SUM(AC56:AC62)</f>
        <v>935347.36</v>
      </c>
      <c r="AD55" s="19" t="n">
        <f aca="false">SUM(AD56:AD62)</f>
        <v>240000</v>
      </c>
      <c r="AE55" s="6" t="s">
        <v>38</v>
      </c>
      <c r="AF55" s="6" t="s">
        <v>38</v>
      </c>
      <c r="AG55" s="6" t="s">
        <v>38</v>
      </c>
    </row>
    <row r="56" customFormat="false" ht="26.8" hidden="false" customHeight="false" outlineLevel="0" collapsed="false">
      <c r="A56" s="32" t="n">
        <v>1</v>
      </c>
      <c r="B56" s="22" t="s">
        <v>78</v>
      </c>
      <c r="C56" s="23" t="n">
        <f aca="false">D56+E56+F56+G56+H56+I56+K56+M56+O56+Q56+S56+T56+U56+V56+W56+X56+Y56+Z56+AA56+AB56+AC56+AD56</f>
        <v>7489353.78</v>
      </c>
      <c r="D56" s="24" t="n">
        <v>0</v>
      </c>
      <c r="E56" s="24" t="n">
        <v>0</v>
      </c>
      <c r="F56" s="24" t="n">
        <v>0</v>
      </c>
      <c r="G56" s="24" t="n">
        <v>0</v>
      </c>
      <c r="H56" s="24" t="n">
        <v>0</v>
      </c>
      <c r="I56" s="24" t="n">
        <v>0</v>
      </c>
      <c r="J56" s="25" t="n">
        <v>0</v>
      </c>
      <c r="K56" s="24" t="n">
        <v>0</v>
      </c>
      <c r="L56" s="19" t="n">
        <v>611.69</v>
      </c>
      <c r="M56" s="19" t="n">
        <v>7278005.12</v>
      </c>
      <c r="N56" s="24" t="n">
        <v>0</v>
      </c>
      <c r="O56" s="24" t="n">
        <v>0</v>
      </c>
      <c r="P56" s="24" t="n">
        <v>0</v>
      </c>
      <c r="Q56" s="24" t="n">
        <v>0</v>
      </c>
      <c r="R56" s="24" t="n">
        <v>0</v>
      </c>
      <c r="S56" s="24" t="n">
        <v>0</v>
      </c>
      <c r="T56" s="24" t="n">
        <v>0</v>
      </c>
      <c r="U56" s="24" t="n">
        <v>0</v>
      </c>
      <c r="V56" s="24" t="n">
        <v>0</v>
      </c>
      <c r="W56" s="24" t="n">
        <v>0</v>
      </c>
      <c r="X56" s="24" t="n">
        <v>0</v>
      </c>
      <c r="Y56" s="24" t="n">
        <v>0</v>
      </c>
      <c r="Z56" s="24" t="n">
        <v>0</v>
      </c>
      <c r="AA56" s="24" t="n">
        <v>0</v>
      </c>
      <c r="AB56" s="19" t="n">
        <v>102724.43</v>
      </c>
      <c r="AC56" s="19" t="n">
        <v>108624.23</v>
      </c>
      <c r="AD56" s="24" t="n">
        <v>0</v>
      </c>
      <c r="AE56" s="6" t="n">
        <v>2025</v>
      </c>
      <c r="AF56" s="6" t="n">
        <v>2025</v>
      </c>
      <c r="AG56" s="6" t="n">
        <v>2025</v>
      </c>
    </row>
    <row r="57" customFormat="false" ht="26.8" hidden="false" customHeight="false" outlineLevel="0" collapsed="false">
      <c r="A57" s="32" t="n">
        <v>2</v>
      </c>
      <c r="B57" s="22" t="s">
        <v>79</v>
      </c>
      <c r="C57" s="23" t="n">
        <f aca="false">D57+E57+F57+G57+H57+I57+K57+M57+O57+Q57+S57+T57+U57+V57+W57+X57+Y57+Z57+AA57+AB57+AC57+AD57</f>
        <v>18858551.34</v>
      </c>
      <c r="D57" s="24" t="n">
        <v>0</v>
      </c>
      <c r="E57" s="24" t="n">
        <v>0</v>
      </c>
      <c r="F57" s="24" t="n">
        <v>0</v>
      </c>
      <c r="G57" s="24" t="n">
        <v>0</v>
      </c>
      <c r="H57" s="24" t="n">
        <v>0</v>
      </c>
      <c r="I57" s="24" t="n">
        <v>0</v>
      </c>
      <c r="J57" s="25" t="n">
        <v>0</v>
      </c>
      <c r="K57" s="24" t="n">
        <v>0</v>
      </c>
      <c r="L57" s="19" t="n">
        <v>1762.01</v>
      </c>
      <c r="M57" s="19" t="n">
        <v>18264465.22</v>
      </c>
      <c r="N57" s="24" t="n">
        <v>0</v>
      </c>
      <c r="O57" s="24" t="n">
        <v>0</v>
      </c>
      <c r="P57" s="24" t="n">
        <v>0</v>
      </c>
      <c r="Q57" s="24" t="n">
        <v>0</v>
      </c>
      <c r="R57" s="24" t="n">
        <v>0</v>
      </c>
      <c r="S57" s="24" t="n">
        <v>0</v>
      </c>
      <c r="T57" s="24" t="n">
        <v>0</v>
      </c>
      <c r="U57" s="24" t="n">
        <v>0</v>
      </c>
      <c r="V57" s="24" t="n">
        <v>0</v>
      </c>
      <c r="W57" s="24" t="n">
        <v>0</v>
      </c>
      <c r="X57" s="24" t="n">
        <v>0</v>
      </c>
      <c r="Y57" s="24" t="n">
        <v>0</v>
      </c>
      <c r="Z57" s="24" t="n">
        <v>0</v>
      </c>
      <c r="AA57" s="24" t="n">
        <v>0</v>
      </c>
      <c r="AB57" s="19" t="n">
        <v>321488.98</v>
      </c>
      <c r="AC57" s="24" t="n">
        <v>272597.14</v>
      </c>
      <c r="AD57" s="24" t="n">
        <v>0</v>
      </c>
      <c r="AE57" s="6" t="n">
        <v>2025</v>
      </c>
      <c r="AF57" s="6" t="n">
        <v>2025</v>
      </c>
      <c r="AG57" s="6" t="n">
        <v>2025</v>
      </c>
    </row>
    <row r="58" customFormat="false" ht="26.8" hidden="false" customHeight="false" outlineLevel="0" collapsed="false">
      <c r="A58" s="32" t="n">
        <v>3</v>
      </c>
      <c r="B58" s="22" t="s">
        <v>80</v>
      </c>
      <c r="C58" s="23" t="n">
        <f aca="false">D58+E58+F58+G58+H58+I58+K58+M58+O58+Q58+S58+T58+U58+V58+W58+X58+Y58+Z58+AA58+AB58+AC58+AD58</f>
        <v>9087252.89</v>
      </c>
      <c r="D58" s="24" t="n">
        <v>0</v>
      </c>
      <c r="E58" s="24" t="n">
        <v>0</v>
      </c>
      <c r="F58" s="24" t="n">
        <v>0</v>
      </c>
      <c r="G58" s="24" t="n">
        <v>0</v>
      </c>
      <c r="H58" s="24" t="n">
        <v>0</v>
      </c>
      <c r="I58" s="24" t="n">
        <v>0</v>
      </c>
      <c r="J58" s="25" t="n">
        <v>0</v>
      </c>
      <c r="K58" s="24" t="n">
        <v>0</v>
      </c>
      <c r="L58" s="19" t="n">
        <v>771.55</v>
      </c>
      <c r="M58" s="19" t="n">
        <v>8854950.67</v>
      </c>
      <c r="N58" s="24" t="n">
        <v>0</v>
      </c>
      <c r="O58" s="24" t="n">
        <v>0</v>
      </c>
      <c r="P58" s="24" t="n">
        <v>0</v>
      </c>
      <c r="Q58" s="24" t="n">
        <v>0</v>
      </c>
      <c r="R58" s="24" t="n">
        <v>0</v>
      </c>
      <c r="S58" s="24" t="n">
        <v>0</v>
      </c>
      <c r="T58" s="24" t="n">
        <v>0</v>
      </c>
      <c r="U58" s="24" t="n">
        <v>0</v>
      </c>
      <c r="V58" s="24" t="n">
        <v>0</v>
      </c>
      <c r="W58" s="24" t="n">
        <v>0</v>
      </c>
      <c r="X58" s="24" t="n">
        <v>0</v>
      </c>
      <c r="Y58" s="24" t="n">
        <v>0</v>
      </c>
      <c r="Z58" s="24" t="n">
        <v>0</v>
      </c>
      <c r="AA58" s="24" t="n">
        <v>0</v>
      </c>
      <c r="AB58" s="19" t="n">
        <v>100142.08</v>
      </c>
      <c r="AC58" s="24" t="n">
        <v>132160.14</v>
      </c>
      <c r="AD58" s="24" t="n">
        <v>0</v>
      </c>
      <c r="AE58" s="6" t="n">
        <v>2025</v>
      </c>
      <c r="AF58" s="6" t="n">
        <v>2025</v>
      </c>
      <c r="AG58" s="6" t="n">
        <v>2025</v>
      </c>
    </row>
    <row r="59" customFormat="false" ht="26.8" hidden="false" customHeight="false" outlineLevel="0" collapsed="false">
      <c r="A59" s="31" t="n">
        <v>4</v>
      </c>
      <c r="B59" s="18" t="s">
        <v>81</v>
      </c>
      <c r="C59" s="23" t="n">
        <f aca="false">D59+E59+F59+G59+H59+I59+K59+M59+O59+Q59+S59+T59+U59+V59+W59+X59+Y59+Z59+AA59+AB59+AC59+AD59</f>
        <v>10298444.68</v>
      </c>
      <c r="D59" s="19" t="n">
        <v>0</v>
      </c>
      <c r="E59" s="19" t="n">
        <v>0</v>
      </c>
      <c r="F59" s="19" t="n">
        <v>0</v>
      </c>
      <c r="G59" s="19" t="n">
        <v>0</v>
      </c>
      <c r="H59" s="19" t="n">
        <v>0</v>
      </c>
      <c r="I59" s="19" t="n">
        <v>0</v>
      </c>
      <c r="J59" s="20" t="n">
        <v>0</v>
      </c>
      <c r="K59" s="19" t="n">
        <v>0</v>
      </c>
      <c r="L59" s="19" t="n">
        <v>878.61</v>
      </c>
      <c r="M59" s="19" t="n">
        <v>9962431.94</v>
      </c>
      <c r="N59" s="19" t="n">
        <v>0</v>
      </c>
      <c r="O59" s="19" t="n">
        <v>0</v>
      </c>
      <c r="P59" s="19" t="n">
        <v>0</v>
      </c>
      <c r="Q59" s="19" t="n">
        <v>0</v>
      </c>
      <c r="R59" s="19" t="n">
        <v>0</v>
      </c>
      <c r="S59" s="19" t="n">
        <v>0</v>
      </c>
      <c r="T59" s="19" t="n">
        <v>0</v>
      </c>
      <c r="U59" s="19" t="n">
        <v>0</v>
      </c>
      <c r="V59" s="19" t="n">
        <v>0</v>
      </c>
      <c r="W59" s="19" t="n">
        <v>0</v>
      </c>
      <c r="X59" s="19" t="n">
        <v>0</v>
      </c>
      <c r="Y59" s="19" t="n">
        <v>0</v>
      </c>
      <c r="Z59" s="19" t="n">
        <v>0</v>
      </c>
      <c r="AA59" s="19" t="n">
        <v>0</v>
      </c>
      <c r="AB59" s="19" t="n">
        <v>187323.44</v>
      </c>
      <c r="AC59" s="24" t="n">
        <v>148689.3</v>
      </c>
      <c r="AD59" s="19" t="n">
        <v>0</v>
      </c>
      <c r="AE59" s="6" t="n">
        <v>2024</v>
      </c>
      <c r="AF59" s="6" t="n">
        <v>2024</v>
      </c>
      <c r="AG59" s="6" t="n">
        <v>2024</v>
      </c>
    </row>
    <row r="60" s="38" customFormat="true" ht="26.8" hidden="false" customHeight="false" outlineLevel="0" collapsed="false">
      <c r="A60" s="32" t="n">
        <v>5</v>
      </c>
      <c r="B60" s="22" t="s">
        <v>82</v>
      </c>
      <c r="C60" s="23" t="n">
        <f aca="false">D60+E60+F60+G60+H60+I60+K60+M60+O60+Q60+S60+T60+U60+V60+W60+X60+Y60+Z60+AA60+AB60+AC60+AD60</f>
        <v>3506082.53</v>
      </c>
      <c r="D60" s="34" t="n">
        <v>0</v>
      </c>
      <c r="E60" s="34" t="n">
        <v>0</v>
      </c>
      <c r="F60" s="34" t="n">
        <v>0</v>
      </c>
      <c r="G60" s="34" t="n">
        <v>0</v>
      </c>
      <c r="H60" s="34" t="n">
        <v>0</v>
      </c>
      <c r="I60" s="34" t="n">
        <v>0</v>
      </c>
      <c r="J60" s="35" t="n">
        <v>0</v>
      </c>
      <c r="K60" s="34" t="n">
        <v>0</v>
      </c>
      <c r="L60" s="19" t="n">
        <v>449.5</v>
      </c>
      <c r="M60" s="19" t="n">
        <v>3094569.04</v>
      </c>
      <c r="N60" s="34" t="n">
        <v>0</v>
      </c>
      <c r="O60" s="34" t="n">
        <v>0</v>
      </c>
      <c r="P60" s="34" t="n">
        <v>0</v>
      </c>
      <c r="Q60" s="34" t="n">
        <v>0</v>
      </c>
      <c r="R60" s="34" t="n">
        <v>0</v>
      </c>
      <c r="S60" s="34" t="n">
        <v>0</v>
      </c>
      <c r="T60" s="34" t="n">
        <v>0</v>
      </c>
      <c r="U60" s="34" t="n">
        <v>0</v>
      </c>
      <c r="V60" s="34" t="n">
        <v>0</v>
      </c>
      <c r="W60" s="34" t="n">
        <v>0</v>
      </c>
      <c r="X60" s="34" t="n">
        <v>0</v>
      </c>
      <c r="Y60" s="34" t="n">
        <v>0</v>
      </c>
      <c r="Z60" s="34" t="n">
        <v>0</v>
      </c>
      <c r="AA60" s="34" t="n">
        <v>0</v>
      </c>
      <c r="AB60" s="19" t="n">
        <v>245094.95</v>
      </c>
      <c r="AC60" s="34" t="n">
        <v>46418.54</v>
      </c>
      <c r="AD60" s="34" t="n">
        <v>120000</v>
      </c>
      <c r="AE60" s="36" t="n">
        <v>2025</v>
      </c>
      <c r="AF60" s="37" t="n">
        <v>2025</v>
      </c>
      <c r="AG60" s="37" t="n">
        <v>2025</v>
      </c>
    </row>
    <row r="61" customFormat="false" ht="26.8" hidden="false" customHeight="false" outlineLevel="0" collapsed="false">
      <c r="A61" s="32" t="n">
        <v>6</v>
      </c>
      <c r="B61" s="22" t="s">
        <v>83</v>
      </c>
      <c r="C61" s="23" t="n">
        <f aca="false">D61+E61+F61+G61+H61+I61+K61+M61+O61+Q61+S61+T61+U61+V61+W61+X61+Y61+Z61+AA61+AB61+AC61+AD61</f>
        <v>3543109.01</v>
      </c>
      <c r="D61" s="34" t="n">
        <v>0</v>
      </c>
      <c r="E61" s="34" t="n">
        <v>0</v>
      </c>
      <c r="F61" s="34" t="n">
        <v>0</v>
      </c>
      <c r="G61" s="34" t="n">
        <v>0</v>
      </c>
      <c r="H61" s="34" t="n">
        <v>0</v>
      </c>
      <c r="I61" s="34" t="n">
        <v>0</v>
      </c>
      <c r="J61" s="35" t="n">
        <v>0</v>
      </c>
      <c r="K61" s="34" t="n">
        <v>0</v>
      </c>
      <c r="L61" s="19" t="n">
        <v>407.8</v>
      </c>
      <c r="M61" s="19" t="n">
        <v>3129600.88</v>
      </c>
      <c r="N61" s="34" t="n">
        <v>0</v>
      </c>
      <c r="O61" s="34" t="n">
        <v>0</v>
      </c>
      <c r="P61" s="34" t="n">
        <v>0</v>
      </c>
      <c r="Q61" s="34" t="n">
        <v>0</v>
      </c>
      <c r="R61" s="34" t="n">
        <v>0</v>
      </c>
      <c r="S61" s="34" t="n">
        <v>0</v>
      </c>
      <c r="T61" s="34" t="n">
        <v>0</v>
      </c>
      <c r="U61" s="34" t="n">
        <v>0</v>
      </c>
      <c r="V61" s="34" t="n">
        <v>0</v>
      </c>
      <c r="W61" s="34" t="n">
        <v>0</v>
      </c>
      <c r="X61" s="34" t="n">
        <v>0</v>
      </c>
      <c r="Y61" s="34" t="n">
        <v>0</v>
      </c>
      <c r="Z61" s="34" t="n">
        <v>0</v>
      </c>
      <c r="AA61" s="34" t="n">
        <v>0</v>
      </c>
      <c r="AB61" s="19" t="n">
        <v>246564.12</v>
      </c>
      <c r="AC61" s="34" t="n">
        <v>46944.01</v>
      </c>
      <c r="AD61" s="34" t="n">
        <v>120000</v>
      </c>
      <c r="AE61" s="36" t="n">
        <v>2025</v>
      </c>
      <c r="AF61" s="37" t="n">
        <v>2025</v>
      </c>
      <c r="AG61" s="37" t="n">
        <v>2025</v>
      </c>
    </row>
    <row r="62" customFormat="false" ht="26.8" hidden="false" customHeight="false" outlineLevel="0" collapsed="false">
      <c r="A62" s="21" t="n">
        <v>7</v>
      </c>
      <c r="B62" s="22" t="s">
        <v>84</v>
      </c>
      <c r="C62" s="23" t="n">
        <f aca="false">D62+E62+F62+G62+H62+I62+K62+M62+O62+Q62+S62+T62+U62+V62+W62+X62+Y62+Z62+AA62+AB62+AC62+AD62</f>
        <v>9266458</v>
      </c>
      <c r="D62" s="24" t="n">
        <v>0</v>
      </c>
      <c r="E62" s="24" t="n">
        <v>0</v>
      </c>
      <c r="F62" s="24" t="n">
        <v>0</v>
      </c>
      <c r="G62" s="24" t="n">
        <v>0</v>
      </c>
      <c r="H62" s="24" t="n">
        <v>0</v>
      </c>
      <c r="I62" s="24" t="n">
        <v>0</v>
      </c>
      <c r="J62" s="25" t="n">
        <v>0</v>
      </c>
      <c r="K62" s="24" t="n">
        <v>0</v>
      </c>
      <c r="L62" s="19" t="n">
        <v>850.8</v>
      </c>
      <c r="M62" s="19" t="n">
        <v>9086544</v>
      </c>
      <c r="N62" s="24" t="n">
        <v>0</v>
      </c>
      <c r="O62" s="24" t="n">
        <v>0</v>
      </c>
      <c r="P62" s="24" t="n">
        <v>0</v>
      </c>
      <c r="Q62" s="24" t="n">
        <v>0</v>
      </c>
      <c r="R62" s="24" t="n">
        <v>0</v>
      </c>
      <c r="S62" s="24" t="n">
        <v>0</v>
      </c>
      <c r="T62" s="24" t="n">
        <v>0</v>
      </c>
      <c r="U62" s="24" t="n">
        <v>0</v>
      </c>
      <c r="V62" s="24" t="n">
        <v>0</v>
      </c>
      <c r="W62" s="24" t="n">
        <v>0</v>
      </c>
      <c r="X62" s="24" t="n">
        <v>0</v>
      </c>
      <c r="Y62" s="24" t="n">
        <v>0</v>
      </c>
      <c r="Z62" s="24" t="n">
        <v>0</v>
      </c>
      <c r="AA62" s="24" t="n">
        <v>0</v>
      </c>
      <c r="AB62" s="19" t="n">
        <v>0</v>
      </c>
      <c r="AC62" s="19" t="n">
        <v>179914</v>
      </c>
      <c r="AD62" s="24" t="n">
        <v>0</v>
      </c>
      <c r="AE62" s="6" t="n">
        <v>2025</v>
      </c>
      <c r="AF62" s="6" t="n">
        <v>2025</v>
      </c>
      <c r="AG62" s="6" t="n">
        <v>2025</v>
      </c>
    </row>
    <row r="63" s="38" customFormat="true" ht="26.8" hidden="false" customHeight="false" outlineLevel="0" collapsed="false">
      <c r="A63" s="39" t="n">
        <v>8</v>
      </c>
      <c r="B63" s="18" t="s">
        <v>85</v>
      </c>
      <c r="C63" s="23" t="n">
        <f aca="false">D63+E63+F63+G63+H63+I63+K63+M63+O63+Q63+S63+T63+U63+V63+W63+X63+Y63+Z63+AA63+AB63+AC63+AD63</f>
        <v>5418016.2</v>
      </c>
      <c r="D63" s="19" t="n">
        <v>0</v>
      </c>
      <c r="E63" s="19" t="n">
        <v>0</v>
      </c>
      <c r="F63" s="19" t="n">
        <v>0</v>
      </c>
      <c r="G63" s="19" t="n">
        <v>0</v>
      </c>
      <c r="H63" s="19" t="n">
        <v>0</v>
      </c>
      <c r="I63" s="19" t="n">
        <v>0</v>
      </c>
      <c r="J63" s="20" t="n">
        <v>0</v>
      </c>
      <c r="K63" s="19" t="n">
        <v>0</v>
      </c>
      <c r="L63" s="19" t="n">
        <v>428</v>
      </c>
      <c r="M63" s="19" t="n">
        <v>5418016.2</v>
      </c>
      <c r="N63" s="19" t="n">
        <v>0</v>
      </c>
      <c r="O63" s="19" t="n">
        <v>0</v>
      </c>
      <c r="P63" s="19" t="n">
        <v>0</v>
      </c>
      <c r="Q63" s="19" t="n">
        <v>0</v>
      </c>
      <c r="R63" s="19" t="n">
        <v>0</v>
      </c>
      <c r="S63" s="19" t="n">
        <v>0</v>
      </c>
      <c r="T63" s="19" t="n">
        <v>0</v>
      </c>
      <c r="U63" s="19" t="n">
        <v>0</v>
      </c>
      <c r="V63" s="19" t="n">
        <v>0</v>
      </c>
      <c r="W63" s="19" t="n">
        <v>0</v>
      </c>
      <c r="X63" s="19" t="n">
        <v>0</v>
      </c>
      <c r="Y63" s="19" t="n">
        <v>0</v>
      </c>
      <c r="Z63" s="19" t="n">
        <v>0</v>
      </c>
      <c r="AA63" s="19" t="n">
        <v>0</v>
      </c>
      <c r="AB63" s="19" t="n">
        <v>0</v>
      </c>
      <c r="AC63" s="19" t="n">
        <v>0</v>
      </c>
      <c r="AD63" s="19" t="n">
        <v>0</v>
      </c>
      <c r="AE63" s="6" t="n">
        <v>2025</v>
      </c>
      <c r="AF63" s="6" t="n">
        <v>2025</v>
      </c>
      <c r="AG63" s="6" t="n">
        <v>2025</v>
      </c>
    </row>
    <row r="64" customFormat="false" ht="26.8" hidden="false" customHeight="false" outlineLevel="0" collapsed="false">
      <c r="A64" s="21" t="n">
        <v>9</v>
      </c>
      <c r="B64" s="22" t="s">
        <v>86</v>
      </c>
      <c r="C64" s="23" t="n">
        <f aca="false">D64+E64+F64+G64+H64+I64+K64+M64+O64+Q64+S64+T64+U64+V64+W64+X64+Y64+Z64+AA64+AB64+AC64+AD64</f>
        <v>4795320</v>
      </c>
      <c r="D64" s="24" t="n">
        <v>0</v>
      </c>
      <c r="E64" s="24" t="n">
        <v>0</v>
      </c>
      <c r="F64" s="24" t="n">
        <v>0</v>
      </c>
      <c r="G64" s="24" t="n">
        <v>0</v>
      </c>
      <c r="H64" s="24" t="n">
        <v>0</v>
      </c>
      <c r="I64" s="24" t="n">
        <v>0</v>
      </c>
      <c r="J64" s="25" t="n">
        <v>0</v>
      </c>
      <c r="K64" s="24" t="n">
        <v>0</v>
      </c>
      <c r="L64" s="19" t="n">
        <v>449</v>
      </c>
      <c r="M64" s="19" t="n">
        <v>4795320</v>
      </c>
      <c r="N64" s="24" t="n">
        <v>0</v>
      </c>
      <c r="O64" s="24" t="n">
        <v>0</v>
      </c>
      <c r="P64" s="24" t="n">
        <v>0</v>
      </c>
      <c r="Q64" s="24" t="n">
        <v>0</v>
      </c>
      <c r="R64" s="24" t="n">
        <v>0</v>
      </c>
      <c r="S64" s="24" t="n">
        <v>0</v>
      </c>
      <c r="T64" s="24" t="n">
        <v>0</v>
      </c>
      <c r="U64" s="24" t="n">
        <v>0</v>
      </c>
      <c r="V64" s="24" t="n">
        <v>0</v>
      </c>
      <c r="W64" s="24" t="n">
        <v>0</v>
      </c>
      <c r="X64" s="24" t="n">
        <v>0</v>
      </c>
      <c r="Y64" s="24" t="n">
        <v>0</v>
      </c>
      <c r="Z64" s="24" t="n">
        <v>0</v>
      </c>
      <c r="AA64" s="24" t="n">
        <v>0</v>
      </c>
      <c r="AB64" s="19" t="n">
        <v>0</v>
      </c>
      <c r="AC64" s="19" t="n">
        <v>0</v>
      </c>
      <c r="AD64" s="24" t="n">
        <v>0</v>
      </c>
      <c r="AE64" s="6"/>
      <c r="AF64" s="6"/>
      <c r="AG64" s="6"/>
    </row>
    <row r="65" customFormat="false" ht="26.8" hidden="false" customHeight="false" outlineLevel="0" collapsed="false">
      <c r="A65" s="21" t="n">
        <v>10</v>
      </c>
      <c r="B65" s="18" t="s">
        <v>87</v>
      </c>
      <c r="C65" s="23" t="n">
        <f aca="false">D65+E65+F65+G65+H65+I65+K65+M65+O65+Q65+S65+T65+U65+V65+W65+X65+Y65+Z65+AA65+AB65+AC65+AD65</f>
        <v>7261000</v>
      </c>
      <c r="D65" s="19" t="n">
        <v>0</v>
      </c>
      <c r="E65" s="19" t="n">
        <v>0</v>
      </c>
      <c r="F65" s="19" t="n">
        <v>0</v>
      </c>
      <c r="G65" s="19" t="n">
        <v>0</v>
      </c>
      <c r="H65" s="19" t="n">
        <v>0</v>
      </c>
      <c r="I65" s="19" t="n">
        <v>0</v>
      </c>
      <c r="J65" s="20" t="n">
        <v>0</v>
      </c>
      <c r="K65" s="19" t="n">
        <v>0</v>
      </c>
      <c r="L65" s="19" t="n">
        <v>800</v>
      </c>
      <c r="M65" s="19" t="n">
        <v>7120000</v>
      </c>
      <c r="N65" s="19" t="n">
        <v>0</v>
      </c>
      <c r="O65" s="19" t="n">
        <v>0</v>
      </c>
      <c r="P65" s="19" t="n">
        <v>0</v>
      </c>
      <c r="Q65" s="19" t="n">
        <v>0</v>
      </c>
      <c r="R65" s="19" t="n">
        <v>0</v>
      </c>
      <c r="S65" s="19" t="n">
        <v>0</v>
      </c>
      <c r="T65" s="19" t="n">
        <v>0</v>
      </c>
      <c r="U65" s="19" t="n">
        <v>0</v>
      </c>
      <c r="V65" s="19" t="n">
        <v>0</v>
      </c>
      <c r="W65" s="19" t="n">
        <v>0</v>
      </c>
      <c r="X65" s="19" t="n">
        <v>0</v>
      </c>
      <c r="Y65" s="19" t="n">
        <v>0</v>
      </c>
      <c r="Z65" s="19" t="n">
        <v>0</v>
      </c>
      <c r="AA65" s="19" t="n">
        <v>0</v>
      </c>
      <c r="AB65" s="19" t="n">
        <v>0</v>
      </c>
      <c r="AC65" s="19" t="n">
        <v>141000</v>
      </c>
      <c r="AD65" s="19" t="n">
        <v>0</v>
      </c>
      <c r="AE65" s="6" t="n">
        <v>2024</v>
      </c>
      <c r="AF65" s="6" t="n">
        <v>2024</v>
      </c>
      <c r="AG65" s="6" t="n">
        <v>2024</v>
      </c>
    </row>
    <row r="66" customFormat="false" ht="26.8" hidden="false" customHeight="false" outlineLevel="0" collapsed="false">
      <c r="A66" s="39" t="n">
        <v>11</v>
      </c>
      <c r="B66" s="18" t="s">
        <v>88</v>
      </c>
      <c r="C66" s="23" t="n">
        <f aca="false">D66+E66+F66+G66+H66+I66+K66+M66+O66+Q66+S66+T66+U66+V66+W66+X66+Y66+Z66+AA66+AB66+AC66+AD66</f>
        <v>4265824</v>
      </c>
      <c r="D66" s="19" t="n">
        <v>0</v>
      </c>
      <c r="E66" s="19" t="n">
        <v>0</v>
      </c>
      <c r="F66" s="19" t="n">
        <v>0</v>
      </c>
      <c r="G66" s="19" t="n">
        <v>0</v>
      </c>
      <c r="H66" s="19" t="n">
        <v>0</v>
      </c>
      <c r="I66" s="19" t="n">
        <v>0</v>
      </c>
      <c r="J66" s="20" t="n">
        <v>0</v>
      </c>
      <c r="K66" s="19" t="n">
        <v>0</v>
      </c>
      <c r="L66" s="19" t="n">
        <v>470</v>
      </c>
      <c r="M66" s="19" t="n">
        <v>4183000</v>
      </c>
      <c r="N66" s="19" t="n">
        <v>0</v>
      </c>
      <c r="O66" s="19" t="n">
        <v>0</v>
      </c>
      <c r="P66" s="19" t="n">
        <v>0</v>
      </c>
      <c r="Q66" s="19" t="n">
        <v>0</v>
      </c>
      <c r="R66" s="19" t="n">
        <v>0</v>
      </c>
      <c r="S66" s="19" t="n">
        <v>0</v>
      </c>
      <c r="T66" s="19" t="n">
        <v>0</v>
      </c>
      <c r="U66" s="19" t="n">
        <v>0</v>
      </c>
      <c r="V66" s="19" t="n">
        <v>0</v>
      </c>
      <c r="W66" s="19" t="n">
        <v>0</v>
      </c>
      <c r="X66" s="19" t="n">
        <v>0</v>
      </c>
      <c r="Y66" s="19" t="n">
        <v>0</v>
      </c>
      <c r="Z66" s="19" t="n">
        <v>0</v>
      </c>
      <c r="AA66" s="19" t="n">
        <v>0</v>
      </c>
      <c r="AB66" s="19" t="n">
        <v>0</v>
      </c>
      <c r="AC66" s="19" t="n">
        <v>82824</v>
      </c>
      <c r="AD66" s="19" t="n">
        <v>0</v>
      </c>
      <c r="AE66" s="6" t="n">
        <v>2024</v>
      </c>
      <c r="AF66" s="6" t="n">
        <v>2024</v>
      </c>
      <c r="AG66" s="6" t="n">
        <v>2024</v>
      </c>
    </row>
    <row r="67" customFormat="false" ht="26.8" hidden="false" customHeight="false" outlineLevel="0" collapsed="false">
      <c r="A67" s="21" t="n">
        <v>12</v>
      </c>
      <c r="B67" s="18" t="s">
        <v>89</v>
      </c>
      <c r="C67" s="23" t="n">
        <f aca="false">D67+E67+F67+G67+H67+I67+K67+M67+O67+Q67+S67+T67+U67+V67+W67+X67+Y67+Z67+AA67+AB67+AC67+AD67</f>
        <v>7533263</v>
      </c>
      <c r="D67" s="19" t="n">
        <v>0</v>
      </c>
      <c r="E67" s="19" t="n">
        <v>0</v>
      </c>
      <c r="F67" s="19" t="n">
        <v>0</v>
      </c>
      <c r="G67" s="19" t="n">
        <v>0</v>
      </c>
      <c r="H67" s="19" t="n">
        <v>0</v>
      </c>
      <c r="I67" s="19" t="n">
        <v>0</v>
      </c>
      <c r="J67" s="20" t="n">
        <v>0</v>
      </c>
      <c r="K67" s="19" t="n">
        <v>0</v>
      </c>
      <c r="L67" s="19" t="n">
        <v>830</v>
      </c>
      <c r="M67" s="19" t="n">
        <v>7387000</v>
      </c>
      <c r="N67" s="19" t="n">
        <v>0</v>
      </c>
      <c r="O67" s="19" t="n">
        <v>0</v>
      </c>
      <c r="P67" s="19" t="n">
        <v>0</v>
      </c>
      <c r="Q67" s="19" t="n">
        <v>0</v>
      </c>
      <c r="R67" s="19" t="n">
        <v>0</v>
      </c>
      <c r="S67" s="19" t="n">
        <v>0</v>
      </c>
      <c r="T67" s="19" t="n">
        <v>0</v>
      </c>
      <c r="U67" s="19" t="n">
        <v>0</v>
      </c>
      <c r="V67" s="19" t="n">
        <v>0</v>
      </c>
      <c r="W67" s="19" t="n">
        <v>0</v>
      </c>
      <c r="X67" s="19" t="n">
        <v>0</v>
      </c>
      <c r="Y67" s="19" t="n">
        <v>0</v>
      </c>
      <c r="Z67" s="19" t="n">
        <v>0</v>
      </c>
      <c r="AA67" s="19" t="n">
        <v>0</v>
      </c>
      <c r="AB67" s="19" t="n">
        <v>0</v>
      </c>
      <c r="AC67" s="19" t="n">
        <v>146263</v>
      </c>
      <c r="AD67" s="19" t="n">
        <v>0</v>
      </c>
      <c r="AE67" s="6" t="n">
        <v>2024</v>
      </c>
      <c r="AF67" s="6" t="n">
        <v>2024</v>
      </c>
      <c r="AG67" s="6" t="n">
        <v>2024</v>
      </c>
    </row>
    <row r="68" customFormat="false" ht="26.8" hidden="false" customHeight="false" outlineLevel="0" collapsed="false">
      <c r="A68" s="21" t="n">
        <v>13</v>
      </c>
      <c r="B68" s="18" t="s">
        <v>90</v>
      </c>
      <c r="C68" s="23" t="n">
        <f aca="false">D68+E68+F68+G68+H68+I68+K68+M68+O68+Q68+S68+T68+U68+V68+W68+X68+Y68+Z68+AA68+AB68+AC68+AD68</f>
        <v>5899543</v>
      </c>
      <c r="D68" s="19" t="n">
        <v>0</v>
      </c>
      <c r="E68" s="19" t="n">
        <v>0</v>
      </c>
      <c r="F68" s="19" t="n">
        <v>0</v>
      </c>
      <c r="G68" s="19" t="n">
        <v>0</v>
      </c>
      <c r="H68" s="19" t="n">
        <v>0</v>
      </c>
      <c r="I68" s="19" t="n">
        <v>0</v>
      </c>
      <c r="J68" s="20" t="n">
        <v>0</v>
      </c>
      <c r="K68" s="19" t="n">
        <v>0</v>
      </c>
      <c r="L68" s="19" t="n">
        <v>650</v>
      </c>
      <c r="M68" s="19" t="n">
        <v>5785000</v>
      </c>
      <c r="N68" s="19" t="n">
        <v>0</v>
      </c>
      <c r="O68" s="19" t="n">
        <v>0</v>
      </c>
      <c r="P68" s="19" t="n">
        <v>0</v>
      </c>
      <c r="Q68" s="19" t="n">
        <v>0</v>
      </c>
      <c r="R68" s="19" t="n">
        <v>0</v>
      </c>
      <c r="S68" s="19" t="n">
        <v>0</v>
      </c>
      <c r="T68" s="19" t="n">
        <v>0</v>
      </c>
      <c r="U68" s="19" t="n">
        <v>0</v>
      </c>
      <c r="V68" s="19" t="n">
        <v>0</v>
      </c>
      <c r="W68" s="19" t="n">
        <v>0</v>
      </c>
      <c r="X68" s="19" t="n">
        <v>0</v>
      </c>
      <c r="Y68" s="19" t="n">
        <v>0</v>
      </c>
      <c r="Z68" s="19" t="n">
        <v>0</v>
      </c>
      <c r="AA68" s="19" t="n">
        <v>0</v>
      </c>
      <c r="AB68" s="19" t="n">
        <v>0</v>
      </c>
      <c r="AC68" s="19" t="n">
        <v>114543</v>
      </c>
      <c r="AD68" s="19" t="n">
        <v>0</v>
      </c>
      <c r="AE68" s="6" t="n">
        <v>2024</v>
      </c>
      <c r="AF68" s="6" t="n">
        <v>2024</v>
      </c>
      <c r="AG68" s="6" t="n">
        <v>2024</v>
      </c>
    </row>
    <row r="69" customFormat="false" ht="26.8" hidden="false" customHeight="false" outlineLevel="0" collapsed="false">
      <c r="A69" s="39" t="n">
        <v>14</v>
      </c>
      <c r="B69" s="18" t="s">
        <v>91</v>
      </c>
      <c r="C69" s="23" t="n">
        <f aca="false">D69+E69+F69+G69+H69+I69+K69+M69+O69+Q69+S69+T69+U69+V69+W69+X69+Y69+Z69+AA69+AB69+AC69+AD69</f>
        <v>9530021.8</v>
      </c>
      <c r="D69" s="19" t="n">
        <v>0</v>
      </c>
      <c r="E69" s="19" t="n">
        <v>0</v>
      </c>
      <c r="F69" s="19" t="n">
        <v>0</v>
      </c>
      <c r="G69" s="19" t="n">
        <v>0</v>
      </c>
      <c r="H69" s="19" t="n">
        <v>0</v>
      </c>
      <c r="I69" s="19" t="n">
        <v>0</v>
      </c>
      <c r="J69" s="20" t="n">
        <v>0</v>
      </c>
      <c r="K69" s="19" t="n">
        <v>0</v>
      </c>
      <c r="L69" s="19" t="n">
        <v>728</v>
      </c>
      <c r="M69" s="19" t="n">
        <v>9415478.8</v>
      </c>
      <c r="N69" s="19" t="n">
        <v>0</v>
      </c>
      <c r="O69" s="19" t="n">
        <v>0</v>
      </c>
      <c r="P69" s="19" t="n">
        <v>0</v>
      </c>
      <c r="Q69" s="19" t="n">
        <v>0</v>
      </c>
      <c r="R69" s="19" t="n">
        <v>0</v>
      </c>
      <c r="S69" s="19" t="n">
        <v>0</v>
      </c>
      <c r="T69" s="19" t="n">
        <v>0</v>
      </c>
      <c r="U69" s="19" t="n">
        <v>0</v>
      </c>
      <c r="V69" s="19" t="n">
        <v>0</v>
      </c>
      <c r="W69" s="19" t="n">
        <v>0</v>
      </c>
      <c r="X69" s="19" t="n">
        <v>0</v>
      </c>
      <c r="Y69" s="19" t="n">
        <v>0</v>
      </c>
      <c r="Z69" s="19" t="n">
        <v>0</v>
      </c>
      <c r="AA69" s="19" t="n">
        <v>0</v>
      </c>
      <c r="AB69" s="19" t="n">
        <v>0</v>
      </c>
      <c r="AC69" s="19" t="n">
        <v>114543</v>
      </c>
      <c r="AD69" s="19" t="n">
        <v>0</v>
      </c>
      <c r="AE69" s="6" t="n">
        <v>2024</v>
      </c>
      <c r="AF69" s="6" t="n">
        <v>2024</v>
      </c>
      <c r="AG69" s="6" t="n">
        <v>2024</v>
      </c>
    </row>
    <row r="70" customFormat="false" ht="26.8" hidden="false" customHeight="false" outlineLevel="0" collapsed="false">
      <c r="A70" s="21" t="n">
        <v>15</v>
      </c>
      <c r="B70" s="22" t="s">
        <v>92</v>
      </c>
      <c r="C70" s="23" t="n">
        <f aca="false">D70+E70+F70+G70+H70+I70+K70+M70+O70+Q70+S70+T70+U70+V70+W70+X70+Y70+Z70+AA70+AB70+AC70+AD70</f>
        <v>8568794.2</v>
      </c>
      <c r="D70" s="24" t="n">
        <v>0</v>
      </c>
      <c r="E70" s="24" t="n">
        <v>0</v>
      </c>
      <c r="F70" s="24" t="n">
        <v>0</v>
      </c>
      <c r="G70" s="24" t="n">
        <v>0</v>
      </c>
      <c r="H70" s="24" t="n">
        <v>0</v>
      </c>
      <c r="I70" s="24" t="n">
        <v>0</v>
      </c>
      <c r="J70" s="25" t="n">
        <v>0</v>
      </c>
      <c r="K70" s="24" t="n">
        <v>0</v>
      </c>
      <c r="L70" s="19" t="n">
        <v>675</v>
      </c>
      <c r="M70" s="23" t="n">
        <v>8568794.2</v>
      </c>
      <c r="N70" s="24" t="n">
        <v>0</v>
      </c>
      <c r="O70" s="24" t="n">
        <v>0</v>
      </c>
      <c r="P70" s="24" t="n">
        <v>0</v>
      </c>
      <c r="Q70" s="24" t="n">
        <v>0</v>
      </c>
      <c r="R70" s="24" t="n">
        <v>0</v>
      </c>
      <c r="S70" s="24" t="n">
        <v>0</v>
      </c>
      <c r="T70" s="24" t="n">
        <v>0</v>
      </c>
      <c r="U70" s="24" t="n">
        <v>0</v>
      </c>
      <c r="V70" s="24" t="n">
        <v>0</v>
      </c>
      <c r="W70" s="24" t="n">
        <v>0</v>
      </c>
      <c r="X70" s="24" t="n">
        <v>0</v>
      </c>
      <c r="Y70" s="24" t="n">
        <v>0</v>
      </c>
      <c r="Z70" s="24" t="n">
        <v>0</v>
      </c>
      <c r="AA70" s="24" t="n">
        <v>0</v>
      </c>
      <c r="AB70" s="19" t="n">
        <v>0</v>
      </c>
      <c r="AC70" s="19" t="n">
        <v>0</v>
      </c>
      <c r="AD70" s="24" t="n">
        <v>0</v>
      </c>
      <c r="AE70" s="6"/>
      <c r="AF70" s="6"/>
      <c r="AG70" s="6"/>
    </row>
    <row r="71" customFormat="false" ht="26.8" hidden="false" customHeight="false" outlineLevel="0" collapsed="false">
      <c r="A71" s="21" t="n">
        <v>16</v>
      </c>
      <c r="B71" s="22" t="s">
        <v>93</v>
      </c>
      <c r="C71" s="23" t="n">
        <f aca="false">D71+E71+F71+G71+H71+I71+K71+M71+O71+Q71+S71+T71+U71+V71+W71+X71+Y71+Z71+AA71+AB71+AC71+AD71</f>
        <v>4227271.8</v>
      </c>
      <c r="D71" s="24" t="n">
        <v>0</v>
      </c>
      <c r="E71" s="24" t="n">
        <v>0</v>
      </c>
      <c r="F71" s="24" t="n">
        <v>0</v>
      </c>
      <c r="G71" s="24" t="n">
        <v>0</v>
      </c>
      <c r="H71" s="24" t="n">
        <v>0</v>
      </c>
      <c r="I71" s="24" t="n">
        <v>0</v>
      </c>
      <c r="J71" s="25" t="n">
        <v>0</v>
      </c>
      <c r="K71" s="24" t="n">
        <v>0</v>
      </c>
      <c r="L71" s="19" t="n">
        <v>333</v>
      </c>
      <c r="M71" s="23" t="n">
        <v>4227271.8</v>
      </c>
      <c r="N71" s="24" t="n">
        <v>0</v>
      </c>
      <c r="O71" s="24" t="n">
        <v>0</v>
      </c>
      <c r="P71" s="24" t="n">
        <v>0</v>
      </c>
      <c r="Q71" s="24" t="n">
        <v>0</v>
      </c>
      <c r="R71" s="24" t="n">
        <v>0</v>
      </c>
      <c r="S71" s="24" t="n">
        <v>0</v>
      </c>
      <c r="T71" s="24" t="n">
        <v>0</v>
      </c>
      <c r="U71" s="24" t="n">
        <v>0</v>
      </c>
      <c r="V71" s="24" t="n">
        <v>0</v>
      </c>
      <c r="W71" s="24" t="n">
        <v>0</v>
      </c>
      <c r="X71" s="24" t="n">
        <v>0</v>
      </c>
      <c r="Y71" s="24" t="n">
        <v>0</v>
      </c>
      <c r="Z71" s="24" t="n">
        <v>0</v>
      </c>
      <c r="AA71" s="24" t="n">
        <v>0</v>
      </c>
      <c r="AB71" s="19" t="n">
        <v>0</v>
      </c>
      <c r="AC71" s="19" t="n">
        <v>0</v>
      </c>
      <c r="AD71" s="24" t="n">
        <v>0</v>
      </c>
      <c r="AE71" s="6"/>
      <c r="AF71" s="6"/>
      <c r="AG71" s="6"/>
    </row>
    <row r="72" customFormat="false" ht="26.8" hidden="false" customHeight="false" outlineLevel="0" collapsed="false">
      <c r="A72" s="39" t="n">
        <v>17</v>
      </c>
      <c r="B72" s="22" t="s">
        <v>94</v>
      </c>
      <c r="C72" s="23" t="n">
        <f aca="false">D72+E72+F72+G72+H72+I72+K72+M72+O72+Q72+S72+T72+U72+V72+W72+X72+Y72+Z72+AA72+AB72+AC72+AD72</f>
        <v>8467238.17</v>
      </c>
      <c r="D72" s="24" t="n">
        <v>0</v>
      </c>
      <c r="E72" s="24" t="n">
        <v>0</v>
      </c>
      <c r="F72" s="24" t="n">
        <v>0</v>
      </c>
      <c r="G72" s="24" t="n">
        <v>0</v>
      </c>
      <c r="H72" s="24" t="n">
        <v>0</v>
      </c>
      <c r="I72" s="24" t="n">
        <v>0</v>
      </c>
      <c r="J72" s="25" t="n">
        <v>0</v>
      </c>
      <c r="K72" s="24" t="n">
        <v>0</v>
      </c>
      <c r="L72" s="19" t="n">
        <v>667</v>
      </c>
      <c r="M72" s="23" t="n">
        <v>8467238.17</v>
      </c>
      <c r="N72" s="24" t="n">
        <v>0</v>
      </c>
      <c r="O72" s="24" t="n">
        <v>0</v>
      </c>
      <c r="P72" s="24" t="n">
        <v>0</v>
      </c>
      <c r="Q72" s="24" t="n">
        <v>0</v>
      </c>
      <c r="R72" s="24" t="n">
        <v>0</v>
      </c>
      <c r="S72" s="24" t="n">
        <v>0</v>
      </c>
      <c r="T72" s="24" t="n">
        <v>0</v>
      </c>
      <c r="U72" s="24" t="n">
        <v>0</v>
      </c>
      <c r="V72" s="24" t="n">
        <v>0</v>
      </c>
      <c r="W72" s="24" t="n">
        <v>0</v>
      </c>
      <c r="X72" s="24" t="n">
        <v>0</v>
      </c>
      <c r="Y72" s="24" t="n">
        <v>0</v>
      </c>
      <c r="Z72" s="24" t="n">
        <v>0</v>
      </c>
      <c r="AA72" s="24" t="n">
        <v>0</v>
      </c>
      <c r="AB72" s="19" t="n">
        <v>0</v>
      </c>
      <c r="AC72" s="19" t="n">
        <v>0</v>
      </c>
      <c r="AD72" s="24" t="n">
        <v>0</v>
      </c>
      <c r="AE72" s="6"/>
      <c r="AF72" s="6"/>
      <c r="AG72" s="6"/>
    </row>
    <row r="73" customFormat="false" ht="26.8" hidden="false" customHeight="false" outlineLevel="0" collapsed="false">
      <c r="A73" s="21" t="n">
        <v>18</v>
      </c>
      <c r="B73" s="22" t="s">
        <v>95</v>
      </c>
      <c r="C73" s="23" t="n">
        <f aca="false">D73+E73+F73+G73+H73+I73+K73+M73+O73+Q73+S73+T73+U73+V73+W73+X73+Y73+Z73+AA73+AB73+AC73+AD73</f>
        <v>13202290.4</v>
      </c>
      <c r="D73" s="24" t="n">
        <v>0</v>
      </c>
      <c r="E73" s="24" t="n">
        <v>0</v>
      </c>
      <c r="F73" s="24" t="n">
        <v>0</v>
      </c>
      <c r="G73" s="24" t="n">
        <v>0</v>
      </c>
      <c r="H73" s="24" t="n">
        <v>0</v>
      </c>
      <c r="I73" s="24" t="n">
        <v>0</v>
      </c>
      <c r="J73" s="25" t="n">
        <v>0</v>
      </c>
      <c r="K73" s="24" t="n">
        <v>0</v>
      </c>
      <c r="L73" s="19" t="n">
        <v>1040</v>
      </c>
      <c r="M73" s="23" t="n">
        <v>13202290.4</v>
      </c>
      <c r="N73" s="24" t="n">
        <v>0</v>
      </c>
      <c r="O73" s="24" t="n">
        <v>0</v>
      </c>
      <c r="P73" s="24" t="n">
        <v>0</v>
      </c>
      <c r="Q73" s="24" t="n">
        <v>0</v>
      </c>
      <c r="R73" s="24" t="n">
        <v>0</v>
      </c>
      <c r="S73" s="24" t="n">
        <v>0</v>
      </c>
      <c r="T73" s="24" t="n">
        <v>0</v>
      </c>
      <c r="U73" s="24" t="n">
        <v>0</v>
      </c>
      <c r="V73" s="24" t="n">
        <v>0</v>
      </c>
      <c r="W73" s="24" t="n">
        <v>0</v>
      </c>
      <c r="X73" s="24" t="n">
        <v>0</v>
      </c>
      <c r="Y73" s="24" t="n">
        <v>0</v>
      </c>
      <c r="Z73" s="24" t="n">
        <v>0</v>
      </c>
      <c r="AA73" s="24" t="n">
        <v>0</v>
      </c>
      <c r="AB73" s="19" t="n">
        <v>0</v>
      </c>
      <c r="AC73" s="19" t="n">
        <v>0</v>
      </c>
      <c r="AD73" s="24" t="n">
        <v>0</v>
      </c>
      <c r="AE73" s="6"/>
      <c r="AF73" s="6"/>
      <c r="AG73" s="6"/>
    </row>
    <row r="74" customFormat="false" ht="26.8" hidden="false" customHeight="false" outlineLevel="0" collapsed="false">
      <c r="A74" s="21" t="n">
        <v>19</v>
      </c>
      <c r="B74" s="22" t="s">
        <v>96</v>
      </c>
      <c r="C74" s="23" t="n">
        <f aca="false">D74+E74+F74+G74+H74+I74+K74+M74+O74+Q74+S74+T74+U74+V74+W74+X74+Y74+Z74+AA74+AB74+AC74+AD74</f>
        <v>3805500</v>
      </c>
      <c r="D74" s="24" t="n">
        <v>0</v>
      </c>
      <c r="E74" s="24" t="n">
        <v>0</v>
      </c>
      <c r="F74" s="24" t="n">
        <v>0</v>
      </c>
      <c r="G74" s="24" t="n">
        <v>0</v>
      </c>
      <c r="H74" s="24" t="n">
        <v>0</v>
      </c>
      <c r="I74" s="24" t="n">
        <v>0</v>
      </c>
      <c r="J74" s="25" t="n">
        <v>0</v>
      </c>
      <c r="K74" s="24" t="n">
        <v>0</v>
      </c>
      <c r="L74" s="19" t="n">
        <v>295</v>
      </c>
      <c r="M74" s="23" t="n">
        <v>3805500</v>
      </c>
      <c r="N74" s="24" t="n">
        <v>0</v>
      </c>
      <c r="O74" s="24" t="n">
        <v>0</v>
      </c>
      <c r="P74" s="24" t="n">
        <v>0</v>
      </c>
      <c r="Q74" s="24" t="n">
        <v>0</v>
      </c>
      <c r="R74" s="24" t="n">
        <v>0</v>
      </c>
      <c r="S74" s="24" t="n">
        <v>0</v>
      </c>
      <c r="T74" s="24" t="n">
        <v>0</v>
      </c>
      <c r="U74" s="24" t="n">
        <v>0</v>
      </c>
      <c r="V74" s="24" t="n">
        <v>0</v>
      </c>
      <c r="W74" s="24" t="n">
        <v>0</v>
      </c>
      <c r="X74" s="24" t="n">
        <v>0</v>
      </c>
      <c r="Y74" s="24" t="n">
        <v>0</v>
      </c>
      <c r="Z74" s="24" t="n">
        <v>0</v>
      </c>
      <c r="AA74" s="24" t="n">
        <v>0</v>
      </c>
      <c r="AB74" s="19" t="n">
        <v>0</v>
      </c>
      <c r="AC74" s="19" t="n">
        <v>0</v>
      </c>
      <c r="AD74" s="24" t="n">
        <v>0</v>
      </c>
      <c r="AE74" s="6"/>
      <c r="AF74" s="6"/>
      <c r="AG74" s="6"/>
    </row>
    <row r="75" customFormat="false" ht="32.25" hidden="false" customHeight="true" outlineLevel="0" collapsed="false">
      <c r="A75" s="39" t="n">
        <v>20</v>
      </c>
      <c r="B75" s="40" t="s">
        <v>97</v>
      </c>
      <c r="C75" s="23" t="n">
        <f aca="false">D75+E75+F75+G75+H75+I75+K75+M75+O75+Q75+S75+T75+U75+V75+W75+X75+Y75+Z75+AA75+AB75+AC75+AD75</f>
        <v>2792792</v>
      </c>
      <c r="D75" s="19" t="n">
        <v>0</v>
      </c>
      <c r="E75" s="19" t="n">
        <v>0</v>
      </c>
      <c r="F75" s="19" t="n">
        <v>0</v>
      </c>
      <c r="G75" s="19" t="n">
        <v>0</v>
      </c>
      <c r="H75" s="19" t="n">
        <v>0</v>
      </c>
      <c r="I75" s="19" t="n">
        <v>0</v>
      </c>
      <c r="J75" s="20" t="n">
        <v>0</v>
      </c>
      <c r="K75" s="19" t="n">
        <v>0</v>
      </c>
      <c r="L75" s="19" t="n">
        <v>0</v>
      </c>
      <c r="M75" s="19" t="n">
        <v>0</v>
      </c>
      <c r="N75" s="19" t="n">
        <v>0</v>
      </c>
      <c r="O75" s="19" t="n">
        <v>0</v>
      </c>
      <c r="P75" s="19" t="n">
        <v>0</v>
      </c>
      <c r="Q75" s="19" t="n">
        <v>0</v>
      </c>
      <c r="R75" s="19" t="n">
        <v>34</v>
      </c>
      <c r="S75" s="19" t="n">
        <v>2792792</v>
      </c>
      <c r="T75" s="19" t="n">
        <v>0</v>
      </c>
      <c r="U75" s="19" t="n">
        <v>0</v>
      </c>
      <c r="V75" s="19" t="n">
        <v>0</v>
      </c>
      <c r="W75" s="19" t="n">
        <v>0</v>
      </c>
      <c r="X75" s="19" t="n">
        <v>0</v>
      </c>
      <c r="Y75" s="19" t="n">
        <v>0</v>
      </c>
      <c r="Z75" s="19" t="n">
        <v>0</v>
      </c>
      <c r="AA75" s="19" t="n">
        <v>0</v>
      </c>
      <c r="AB75" s="19" t="n">
        <v>0</v>
      </c>
      <c r="AC75" s="19" t="n">
        <v>0</v>
      </c>
      <c r="AD75" s="19" t="n">
        <v>0</v>
      </c>
      <c r="AE75" s="6" t="n">
        <v>2027</v>
      </c>
      <c r="AF75" s="6" t="n">
        <v>2027</v>
      </c>
      <c r="AG75" s="6" t="n">
        <v>2027</v>
      </c>
    </row>
    <row r="76" customFormat="false" ht="26.8" hidden="false" customHeight="false" outlineLevel="0" collapsed="false">
      <c r="A76" s="21" t="n">
        <v>21</v>
      </c>
      <c r="B76" s="22" t="s">
        <v>98</v>
      </c>
      <c r="C76" s="23" t="n">
        <f aca="false">D76+E76+F76+G76+H76+I76+K76+M76+O76+Q76+S76+T76+U76+V76+W76+X76+Y76+Z76+AA76+AB76+AC76+AD76</f>
        <v>3362671</v>
      </c>
      <c r="D76" s="24" t="n">
        <v>0</v>
      </c>
      <c r="E76" s="24" t="n">
        <v>0</v>
      </c>
      <c r="F76" s="24" t="n">
        <v>0</v>
      </c>
      <c r="G76" s="24" t="n">
        <v>0</v>
      </c>
      <c r="H76" s="24" t="n">
        <v>0</v>
      </c>
      <c r="I76" s="24" t="n">
        <v>0</v>
      </c>
      <c r="J76" s="25" t="n">
        <v>0</v>
      </c>
      <c r="K76" s="24" t="n">
        <v>0</v>
      </c>
      <c r="L76" s="19" t="n">
        <v>260</v>
      </c>
      <c r="M76" s="23" t="n">
        <v>3362671</v>
      </c>
      <c r="N76" s="24" t="n">
        <v>0</v>
      </c>
      <c r="O76" s="24" t="n">
        <v>0</v>
      </c>
      <c r="P76" s="24" t="n">
        <v>0</v>
      </c>
      <c r="Q76" s="24" t="n">
        <v>0</v>
      </c>
      <c r="R76" s="24" t="n">
        <v>0</v>
      </c>
      <c r="S76" s="24" t="n">
        <v>0</v>
      </c>
      <c r="T76" s="24" t="n">
        <v>0</v>
      </c>
      <c r="U76" s="24" t="n">
        <v>0</v>
      </c>
      <c r="V76" s="24" t="n">
        <v>0</v>
      </c>
      <c r="W76" s="24" t="n">
        <v>0</v>
      </c>
      <c r="X76" s="24" t="n">
        <v>0</v>
      </c>
      <c r="Y76" s="24" t="n">
        <v>0</v>
      </c>
      <c r="Z76" s="24" t="n">
        <v>0</v>
      </c>
      <c r="AA76" s="24" t="n">
        <v>0</v>
      </c>
      <c r="AB76" s="19" t="n">
        <v>0</v>
      </c>
      <c r="AC76" s="19" t="n">
        <v>0</v>
      </c>
      <c r="AD76" s="24" t="n">
        <v>0</v>
      </c>
      <c r="AE76" s="6"/>
      <c r="AF76" s="6"/>
      <c r="AG76" s="6"/>
    </row>
    <row r="77" customFormat="false" ht="26.8" hidden="false" customHeight="false" outlineLevel="0" collapsed="false">
      <c r="A77" s="21" t="n">
        <v>22</v>
      </c>
      <c r="B77" s="22" t="s">
        <v>99</v>
      </c>
      <c r="C77" s="23" t="n">
        <f aca="false">D77+E77+F77+G77+H77+I77+K77+M77+O77+Q77+S77+T77+U77+V77+W77+X77+Y77+Z77+AA77+AB77+AC77+AD77</f>
        <v>3492004.5</v>
      </c>
      <c r="D77" s="24" t="n">
        <v>0</v>
      </c>
      <c r="E77" s="24" t="n">
        <v>0</v>
      </c>
      <c r="F77" s="24" t="n">
        <v>0</v>
      </c>
      <c r="G77" s="24" t="n">
        <v>0</v>
      </c>
      <c r="H77" s="24" t="n">
        <v>0</v>
      </c>
      <c r="I77" s="24" t="n">
        <v>0</v>
      </c>
      <c r="J77" s="25" t="n">
        <v>0</v>
      </c>
      <c r="K77" s="24" t="n">
        <v>0</v>
      </c>
      <c r="L77" s="19" t="n">
        <v>270</v>
      </c>
      <c r="M77" s="23" t="n">
        <v>3492004.5</v>
      </c>
      <c r="N77" s="24" t="n">
        <v>0</v>
      </c>
      <c r="O77" s="24" t="n">
        <v>0</v>
      </c>
      <c r="P77" s="24" t="n">
        <v>0</v>
      </c>
      <c r="Q77" s="24" t="n">
        <v>0</v>
      </c>
      <c r="R77" s="24" t="n">
        <v>0</v>
      </c>
      <c r="S77" s="24" t="n">
        <v>0</v>
      </c>
      <c r="T77" s="24" t="n">
        <v>0</v>
      </c>
      <c r="U77" s="24" t="n">
        <v>0</v>
      </c>
      <c r="V77" s="24" t="n">
        <v>0</v>
      </c>
      <c r="W77" s="24" t="n">
        <v>0</v>
      </c>
      <c r="X77" s="24" t="n">
        <v>0</v>
      </c>
      <c r="Y77" s="24" t="n">
        <v>0</v>
      </c>
      <c r="Z77" s="24" t="n">
        <v>0</v>
      </c>
      <c r="AA77" s="24" t="n">
        <v>0</v>
      </c>
      <c r="AB77" s="19" t="n">
        <v>0</v>
      </c>
      <c r="AC77" s="19" t="n">
        <v>0</v>
      </c>
      <c r="AD77" s="24" t="n">
        <v>0</v>
      </c>
      <c r="AE77" s="6"/>
      <c r="AF77" s="6"/>
      <c r="AG77" s="6"/>
    </row>
    <row r="78" customFormat="false" ht="26.8" hidden="false" customHeight="false" outlineLevel="0" collapsed="false">
      <c r="A78" s="39" t="n">
        <v>23</v>
      </c>
      <c r="B78" s="22" t="s">
        <v>100</v>
      </c>
      <c r="C78" s="23" t="n">
        <f aca="false">D78+E78+F78+G78+H78+I78+K78+M78+O78+Q78+S78+T78+U78+V78+W78+X78+Y78+Z78+AA78+AB78+AC78+AD78</f>
        <v>6004503.23</v>
      </c>
      <c r="D78" s="24" t="n">
        <v>0</v>
      </c>
      <c r="E78" s="24" t="n">
        <v>0</v>
      </c>
      <c r="F78" s="24" t="n">
        <v>0</v>
      </c>
      <c r="G78" s="24" t="n">
        <v>0</v>
      </c>
      <c r="H78" s="24" t="n">
        <v>0</v>
      </c>
      <c r="I78" s="24" t="n">
        <v>0</v>
      </c>
      <c r="J78" s="25" t="n">
        <v>0</v>
      </c>
      <c r="K78" s="24" t="n">
        <v>0</v>
      </c>
      <c r="L78" s="19" t="n">
        <v>473</v>
      </c>
      <c r="M78" s="23" t="n">
        <v>6004503.23</v>
      </c>
      <c r="N78" s="24" t="n">
        <v>0</v>
      </c>
      <c r="O78" s="24" t="n">
        <v>0</v>
      </c>
      <c r="P78" s="24" t="n">
        <v>0</v>
      </c>
      <c r="Q78" s="24" t="n">
        <v>0</v>
      </c>
      <c r="R78" s="24" t="n">
        <v>0</v>
      </c>
      <c r="S78" s="24" t="n">
        <v>0</v>
      </c>
      <c r="T78" s="24" t="n">
        <v>0</v>
      </c>
      <c r="U78" s="24" t="n">
        <v>0</v>
      </c>
      <c r="V78" s="24" t="n">
        <v>0</v>
      </c>
      <c r="W78" s="24" t="n">
        <v>0</v>
      </c>
      <c r="X78" s="24" t="n">
        <v>0</v>
      </c>
      <c r="Y78" s="24" t="n">
        <v>0</v>
      </c>
      <c r="Z78" s="24" t="n">
        <v>0</v>
      </c>
      <c r="AA78" s="24" t="n">
        <v>0</v>
      </c>
      <c r="AB78" s="19" t="n">
        <v>0</v>
      </c>
      <c r="AC78" s="19" t="n">
        <v>0</v>
      </c>
      <c r="AD78" s="24" t="n">
        <v>0</v>
      </c>
      <c r="AE78" s="6"/>
      <c r="AF78" s="6"/>
      <c r="AG78" s="6"/>
    </row>
    <row r="79" customFormat="false" ht="26.8" hidden="false" customHeight="false" outlineLevel="0" collapsed="false">
      <c r="A79" s="21" t="n">
        <v>24</v>
      </c>
      <c r="B79" s="22" t="s">
        <v>101</v>
      </c>
      <c r="C79" s="23" t="n">
        <f aca="false">D79+E79+F79+G79+H79+I79+K79+M79+O79+Q79+S79+T79+U79+V79+W79+X79+Y79+Z79+AA79+AB79+AC79+AD79</f>
        <v>12681815.49</v>
      </c>
      <c r="D79" s="24" t="n">
        <v>0</v>
      </c>
      <c r="E79" s="24" t="n">
        <v>0</v>
      </c>
      <c r="F79" s="24" t="n">
        <v>0</v>
      </c>
      <c r="G79" s="24" t="n">
        <v>0</v>
      </c>
      <c r="H79" s="24" t="n">
        <v>0</v>
      </c>
      <c r="I79" s="24" t="n">
        <v>0</v>
      </c>
      <c r="J79" s="25" t="n">
        <v>0</v>
      </c>
      <c r="K79" s="24" t="n">
        <v>0</v>
      </c>
      <c r="L79" s="19" t="n">
        <v>999</v>
      </c>
      <c r="M79" s="23" t="n">
        <v>12681815.49</v>
      </c>
      <c r="N79" s="24" t="n">
        <v>0</v>
      </c>
      <c r="O79" s="24" t="n">
        <v>0</v>
      </c>
      <c r="P79" s="24" t="n">
        <v>0</v>
      </c>
      <c r="Q79" s="24" t="n">
        <v>0</v>
      </c>
      <c r="R79" s="24" t="n">
        <v>0</v>
      </c>
      <c r="S79" s="24" t="n">
        <v>0</v>
      </c>
      <c r="T79" s="24" t="n">
        <v>0</v>
      </c>
      <c r="U79" s="24" t="n">
        <v>0</v>
      </c>
      <c r="V79" s="24" t="n">
        <v>0</v>
      </c>
      <c r="W79" s="24" t="n">
        <v>0</v>
      </c>
      <c r="X79" s="24" t="n">
        <v>0</v>
      </c>
      <c r="Y79" s="24" t="n">
        <v>0</v>
      </c>
      <c r="Z79" s="24" t="n">
        <v>0</v>
      </c>
      <c r="AA79" s="24" t="n">
        <v>0</v>
      </c>
      <c r="AB79" s="19" t="n">
        <v>0</v>
      </c>
      <c r="AC79" s="19" t="n">
        <v>0</v>
      </c>
      <c r="AD79" s="24" t="n">
        <v>0</v>
      </c>
      <c r="AE79" s="6"/>
      <c r="AF79" s="6"/>
      <c r="AG79" s="6"/>
    </row>
    <row r="80" customFormat="false" ht="26.8" hidden="false" customHeight="false" outlineLevel="0" collapsed="false">
      <c r="A80" s="21" t="n">
        <v>25</v>
      </c>
      <c r="B80" s="22" t="s">
        <v>102</v>
      </c>
      <c r="C80" s="23" t="n">
        <f aca="false">D80+E80+F80+G80+H80+I80+K80+M80+O80+Q80+S80+T80+U80+V80+W80+X80+Y80+Z80+AA80+AB80+AC80+AD80</f>
        <v>10219080.55</v>
      </c>
      <c r="D80" s="24" t="n">
        <v>0</v>
      </c>
      <c r="E80" s="24" t="n">
        <v>0</v>
      </c>
      <c r="F80" s="24" t="n">
        <v>0</v>
      </c>
      <c r="G80" s="24" t="n">
        <v>0</v>
      </c>
      <c r="H80" s="24" t="n">
        <v>0</v>
      </c>
      <c r="I80" s="24" t="n">
        <v>0</v>
      </c>
      <c r="J80" s="25" t="n">
        <v>0</v>
      </c>
      <c r="K80" s="24" t="n">
        <v>0</v>
      </c>
      <c r="L80" s="19" t="n">
        <v>805</v>
      </c>
      <c r="M80" s="23" t="n">
        <v>10219080.55</v>
      </c>
      <c r="N80" s="24" t="n">
        <v>0</v>
      </c>
      <c r="O80" s="24" t="n">
        <v>0</v>
      </c>
      <c r="P80" s="24" t="n">
        <v>0</v>
      </c>
      <c r="Q80" s="24" t="n">
        <v>0</v>
      </c>
      <c r="R80" s="24" t="n">
        <v>0</v>
      </c>
      <c r="S80" s="24" t="n">
        <v>0</v>
      </c>
      <c r="T80" s="24" t="n">
        <v>0</v>
      </c>
      <c r="U80" s="24" t="n">
        <v>0</v>
      </c>
      <c r="V80" s="24" t="n">
        <v>0</v>
      </c>
      <c r="W80" s="24" t="n">
        <v>0</v>
      </c>
      <c r="X80" s="24" t="n">
        <v>0</v>
      </c>
      <c r="Y80" s="24" t="n">
        <v>0</v>
      </c>
      <c r="Z80" s="24" t="n">
        <v>0</v>
      </c>
      <c r="AA80" s="24" t="n">
        <v>0</v>
      </c>
      <c r="AB80" s="19" t="n">
        <v>0</v>
      </c>
      <c r="AC80" s="19" t="n">
        <v>0</v>
      </c>
      <c r="AD80" s="24" t="n">
        <v>0</v>
      </c>
      <c r="AE80" s="6"/>
      <c r="AF80" s="6"/>
      <c r="AG80" s="6"/>
    </row>
    <row r="81" customFormat="false" ht="26.8" hidden="false" customHeight="false" outlineLevel="0" collapsed="false">
      <c r="A81" s="39" t="n">
        <v>26</v>
      </c>
      <c r="B81" s="22" t="s">
        <v>103</v>
      </c>
      <c r="C81" s="23" t="n">
        <f aca="false">D81+E81+F81+G81+H81+I81+K81+M81+O81+Q81+S81+T81+U81+V81+W81+X81+Y81+Z81+AA81+AB81+AC81+AD81</f>
        <v>14852576.7</v>
      </c>
      <c r="D81" s="24" t="n">
        <v>0</v>
      </c>
      <c r="E81" s="24" t="n">
        <v>0</v>
      </c>
      <c r="F81" s="24" t="n">
        <v>0</v>
      </c>
      <c r="G81" s="24" t="n">
        <v>0</v>
      </c>
      <c r="H81" s="24" t="n">
        <v>0</v>
      </c>
      <c r="I81" s="24" t="n">
        <v>0</v>
      </c>
      <c r="J81" s="25" t="n">
        <v>0</v>
      </c>
      <c r="K81" s="24" t="n">
        <v>0</v>
      </c>
      <c r="L81" s="19" t="n">
        <v>1170</v>
      </c>
      <c r="M81" s="23" t="n">
        <v>14852576.7</v>
      </c>
      <c r="N81" s="24" t="n">
        <v>0</v>
      </c>
      <c r="O81" s="24" t="n">
        <v>0</v>
      </c>
      <c r="P81" s="24" t="n">
        <v>0</v>
      </c>
      <c r="Q81" s="24" t="n">
        <v>0</v>
      </c>
      <c r="R81" s="24" t="n">
        <v>0</v>
      </c>
      <c r="S81" s="24" t="n">
        <v>0</v>
      </c>
      <c r="T81" s="24" t="n">
        <v>0</v>
      </c>
      <c r="U81" s="24" t="n">
        <v>0</v>
      </c>
      <c r="V81" s="24" t="n">
        <v>0</v>
      </c>
      <c r="W81" s="24" t="n">
        <v>0</v>
      </c>
      <c r="X81" s="24" t="n">
        <v>0</v>
      </c>
      <c r="Y81" s="24" t="n">
        <v>0</v>
      </c>
      <c r="Z81" s="24" t="n">
        <v>0</v>
      </c>
      <c r="AA81" s="24" t="n">
        <v>0</v>
      </c>
      <c r="AB81" s="19" t="n">
        <v>0</v>
      </c>
      <c r="AC81" s="19" t="n">
        <v>0</v>
      </c>
      <c r="AD81" s="24" t="n">
        <v>0</v>
      </c>
      <c r="AE81" s="6"/>
      <c r="AF81" s="6"/>
      <c r="AG81" s="6"/>
    </row>
    <row r="82" customFormat="false" ht="26.8" hidden="false" customHeight="false" outlineLevel="0" collapsed="false">
      <c r="A82" s="21" t="n">
        <v>27</v>
      </c>
      <c r="B82" s="22" t="s">
        <v>104</v>
      </c>
      <c r="C82" s="23" t="n">
        <f aca="false">D82+E82+F82+G82+H82+I82+K82+M82+O82+Q82+S82+T82+U82+V82+W82+X82+Y82+Z82+AA82+AB82+AC82+AD82</f>
        <v>10100303.1</v>
      </c>
      <c r="D82" s="24" t="n">
        <v>0</v>
      </c>
      <c r="E82" s="24" t="n">
        <v>0</v>
      </c>
      <c r="F82" s="24" t="n">
        <v>0</v>
      </c>
      <c r="G82" s="24" t="n">
        <v>0</v>
      </c>
      <c r="H82" s="24" t="n">
        <v>0</v>
      </c>
      <c r="I82" s="24" t="n">
        <v>0</v>
      </c>
      <c r="J82" s="25" t="n">
        <v>0</v>
      </c>
      <c r="K82" s="24" t="n">
        <v>0</v>
      </c>
      <c r="L82" s="19" t="n">
        <v>810</v>
      </c>
      <c r="M82" s="23" t="n">
        <v>10100303.1</v>
      </c>
      <c r="N82" s="24" t="n">
        <v>0</v>
      </c>
      <c r="O82" s="24" t="n">
        <v>0</v>
      </c>
      <c r="P82" s="24" t="n">
        <v>0</v>
      </c>
      <c r="Q82" s="24" t="n">
        <v>0</v>
      </c>
      <c r="R82" s="24" t="n">
        <v>0</v>
      </c>
      <c r="S82" s="24" t="n">
        <v>0</v>
      </c>
      <c r="T82" s="24" t="n">
        <v>0</v>
      </c>
      <c r="U82" s="24" t="n">
        <v>0</v>
      </c>
      <c r="V82" s="24" t="n">
        <v>0</v>
      </c>
      <c r="W82" s="24" t="n">
        <v>0</v>
      </c>
      <c r="X82" s="24" t="n">
        <v>0</v>
      </c>
      <c r="Y82" s="24" t="n">
        <v>0</v>
      </c>
      <c r="Z82" s="24" t="n">
        <v>0</v>
      </c>
      <c r="AA82" s="24" t="n">
        <v>0</v>
      </c>
      <c r="AB82" s="19" t="n">
        <v>0</v>
      </c>
      <c r="AC82" s="19" t="n">
        <v>0</v>
      </c>
      <c r="AD82" s="24" t="n">
        <v>0</v>
      </c>
      <c r="AE82" s="6"/>
      <c r="AF82" s="6"/>
      <c r="AG82" s="6"/>
    </row>
    <row r="83" customFormat="false" ht="26.8" hidden="false" customHeight="false" outlineLevel="0" collapsed="false">
      <c r="A83" s="21" t="n">
        <v>28</v>
      </c>
      <c r="B83" s="22" t="s">
        <v>105</v>
      </c>
      <c r="C83" s="23" t="n">
        <f aca="false">D83+E83+F83+G83+H83+I83+K83+M83+O83+Q83+S83+T83+U83+V83+W83+X83+Y83+Z83+AA83+AB83+AC83+AD83</f>
        <v>11996311.9</v>
      </c>
      <c r="D83" s="24" t="n">
        <v>0</v>
      </c>
      <c r="E83" s="24" t="n">
        <v>0</v>
      </c>
      <c r="F83" s="24" t="n">
        <v>0</v>
      </c>
      <c r="G83" s="24" t="n">
        <v>0</v>
      </c>
      <c r="H83" s="24" t="n">
        <v>0</v>
      </c>
      <c r="I83" s="24" t="n">
        <v>0</v>
      </c>
      <c r="J83" s="25" t="n">
        <v>0</v>
      </c>
      <c r="K83" s="24" t="n">
        <v>0</v>
      </c>
      <c r="L83" s="19" t="n">
        <v>945</v>
      </c>
      <c r="M83" s="23" t="n">
        <v>11996311.9</v>
      </c>
      <c r="N83" s="24" t="n">
        <v>0</v>
      </c>
      <c r="O83" s="24" t="n">
        <v>0</v>
      </c>
      <c r="P83" s="24" t="n">
        <v>0</v>
      </c>
      <c r="Q83" s="24" t="n">
        <v>0</v>
      </c>
      <c r="R83" s="24" t="n">
        <v>0</v>
      </c>
      <c r="S83" s="24" t="n">
        <v>0</v>
      </c>
      <c r="T83" s="24" t="n">
        <v>0</v>
      </c>
      <c r="U83" s="24" t="n">
        <v>0</v>
      </c>
      <c r="V83" s="24" t="n">
        <v>0</v>
      </c>
      <c r="W83" s="24" t="n">
        <v>0</v>
      </c>
      <c r="X83" s="24" t="n">
        <v>0</v>
      </c>
      <c r="Y83" s="24" t="n">
        <v>0</v>
      </c>
      <c r="Z83" s="24" t="n">
        <v>0</v>
      </c>
      <c r="AA83" s="24" t="n">
        <v>0</v>
      </c>
      <c r="AB83" s="19" t="n">
        <v>0</v>
      </c>
      <c r="AC83" s="19" t="n">
        <v>0</v>
      </c>
      <c r="AD83" s="24" t="n">
        <v>0</v>
      </c>
      <c r="AE83" s="6"/>
      <c r="AF83" s="6"/>
      <c r="AG83" s="6"/>
    </row>
    <row r="84" customFormat="false" ht="26.8" hidden="false" customHeight="false" outlineLevel="0" collapsed="false">
      <c r="A84" s="39" t="n">
        <v>29</v>
      </c>
      <c r="B84" s="22" t="s">
        <v>106</v>
      </c>
      <c r="C84" s="23" t="n">
        <f aca="false">D84+E84+F84+G84+H84+I84+K84+M84+O84+Q84+S84+T84+U84+V84+W84+X84+Y84+Z84+AA84+AB84+AC84+AD84</f>
        <v>25918433.4</v>
      </c>
      <c r="D84" s="24" t="n">
        <v>0</v>
      </c>
      <c r="E84" s="24" t="n">
        <v>0</v>
      </c>
      <c r="F84" s="24" t="n">
        <v>0</v>
      </c>
      <c r="G84" s="24" t="n">
        <v>0</v>
      </c>
      <c r="H84" s="24" t="n">
        <v>0</v>
      </c>
      <c r="I84" s="24" t="n">
        <v>0</v>
      </c>
      <c r="J84" s="25" t="n">
        <v>0</v>
      </c>
      <c r="K84" s="24" t="n">
        <v>0</v>
      </c>
      <c r="L84" s="19" t="n">
        <v>2004</v>
      </c>
      <c r="M84" s="23" t="n">
        <v>25918433.4</v>
      </c>
      <c r="N84" s="24" t="n">
        <v>0</v>
      </c>
      <c r="O84" s="24" t="n">
        <v>0</v>
      </c>
      <c r="P84" s="24" t="n">
        <v>0</v>
      </c>
      <c r="Q84" s="24" t="n">
        <v>0</v>
      </c>
      <c r="R84" s="24" t="n">
        <v>0</v>
      </c>
      <c r="S84" s="24" t="n">
        <v>0</v>
      </c>
      <c r="T84" s="24" t="n">
        <v>0</v>
      </c>
      <c r="U84" s="24" t="n">
        <v>0</v>
      </c>
      <c r="V84" s="24" t="n">
        <v>0</v>
      </c>
      <c r="W84" s="24" t="n">
        <v>0</v>
      </c>
      <c r="X84" s="24" t="n">
        <v>0</v>
      </c>
      <c r="Y84" s="24" t="n">
        <v>0</v>
      </c>
      <c r="Z84" s="24" t="n">
        <v>0</v>
      </c>
      <c r="AA84" s="24" t="n">
        <v>0</v>
      </c>
      <c r="AB84" s="19" t="n">
        <v>0</v>
      </c>
      <c r="AC84" s="19" t="n">
        <v>0</v>
      </c>
      <c r="AD84" s="24" t="n">
        <v>0</v>
      </c>
      <c r="AE84" s="6"/>
      <c r="AF84" s="6"/>
      <c r="AG84" s="6"/>
    </row>
    <row r="85" customFormat="false" ht="26.8" hidden="false" customHeight="false" outlineLevel="0" collapsed="false">
      <c r="A85" s="21" t="n">
        <v>30</v>
      </c>
      <c r="B85" s="22" t="s">
        <v>107</v>
      </c>
      <c r="C85" s="23" t="n">
        <f aca="false">D85+E85+F85+G85+H85+I85+K85+M85+O85+Q85+S85+T85+U85+V85+W85+X85+Y85+Z85+AA85+AB85+AC85+AD85</f>
        <v>9053345</v>
      </c>
      <c r="D85" s="24" t="n">
        <v>0</v>
      </c>
      <c r="E85" s="24" t="n">
        <v>0</v>
      </c>
      <c r="F85" s="24" t="n">
        <v>0</v>
      </c>
      <c r="G85" s="24" t="n">
        <v>0</v>
      </c>
      <c r="H85" s="24" t="n">
        <v>0</v>
      </c>
      <c r="I85" s="24" t="n">
        <v>0</v>
      </c>
      <c r="J85" s="25" t="n">
        <v>0</v>
      </c>
      <c r="K85" s="24" t="n">
        <v>0</v>
      </c>
      <c r="L85" s="19" t="n">
        <v>700</v>
      </c>
      <c r="M85" s="23" t="n">
        <v>9053345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19" t="n">
        <v>0</v>
      </c>
      <c r="AC85" s="19" t="n">
        <v>0</v>
      </c>
      <c r="AD85" s="24" t="n">
        <v>0</v>
      </c>
      <c r="AE85" s="6"/>
      <c r="AF85" s="6"/>
      <c r="AG85" s="6"/>
    </row>
    <row r="86" customFormat="false" ht="26.8" hidden="false" customHeight="false" outlineLevel="0" collapsed="false">
      <c r="A86" s="21" t="n">
        <v>31</v>
      </c>
      <c r="B86" s="22" t="s">
        <v>108</v>
      </c>
      <c r="C86" s="23" t="n">
        <f aca="false">D86+E86+F86+G86+H86+I86+K86+M86+O86+Q86+S86+T86+U86+V86+W86+X86+Y86+Z86+AA86+AB86+AC86+AD86</f>
        <v>3427517.7</v>
      </c>
      <c r="D86" s="24" t="n">
        <v>0</v>
      </c>
      <c r="E86" s="24" t="n">
        <v>0</v>
      </c>
      <c r="F86" s="24" t="n">
        <v>0</v>
      </c>
      <c r="G86" s="24" t="n">
        <v>0</v>
      </c>
      <c r="H86" s="24" t="n">
        <v>0</v>
      </c>
      <c r="I86" s="24" t="n">
        <v>0</v>
      </c>
      <c r="J86" s="25" t="n">
        <v>0</v>
      </c>
      <c r="K86" s="24" t="n">
        <v>0</v>
      </c>
      <c r="L86" s="19" t="n">
        <v>270</v>
      </c>
      <c r="M86" s="23" t="n">
        <v>3427517.7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v>0</v>
      </c>
      <c r="T86" s="24" t="n">
        <v>0</v>
      </c>
      <c r="U86" s="24" t="n">
        <v>0</v>
      </c>
      <c r="V86" s="24" t="n">
        <v>0</v>
      </c>
      <c r="W86" s="24" t="n">
        <v>0</v>
      </c>
      <c r="X86" s="24" t="n">
        <v>0</v>
      </c>
      <c r="Y86" s="24" t="n">
        <v>0</v>
      </c>
      <c r="Z86" s="24" t="n">
        <v>0</v>
      </c>
      <c r="AA86" s="24" t="n">
        <v>0</v>
      </c>
      <c r="AB86" s="19" t="n">
        <v>0</v>
      </c>
      <c r="AC86" s="19" t="n">
        <v>0</v>
      </c>
      <c r="AD86" s="24" t="n">
        <v>0</v>
      </c>
      <c r="AE86" s="6"/>
      <c r="AF86" s="6"/>
      <c r="AG86" s="6"/>
    </row>
    <row r="87" customFormat="false" ht="26.8" hidden="false" customHeight="false" outlineLevel="0" collapsed="false">
      <c r="A87" s="39" t="n">
        <v>32</v>
      </c>
      <c r="B87" s="22" t="s">
        <v>109</v>
      </c>
      <c r="C87" s="23" t="n">
        <f aca="false">D87+E87+F87+G87+H87+I87+K87+M87+O87+Q87+S87+T87+U87+V87+W87+X87+Y87+Z87+AA87+AB87+AC87+AD87</f>
        <v>3427517.7</v>
      </c>
      <c r="D87" s="24" t="n">
        <v>0</v>
      </c>
      <c r="E87" s="24" t="n">
        <v>0</v>
      </c>
      <c r="F87" s="24" t="n">
        <v>0</v>
      </c>
      <c r="G87" s="24" t="n">
        <v>0</v>
      </c>
      <c r="H87" s="24" t="n">
        <v>0</v>
      </c>
      <c r="I87" s="24" t="n">
        <v>0</v>
      </c>
      <c r="J87" s="25" t="n">
        <v>0</v>
      </c>
      <c r="K87" s="24" t="n">
        <v>0</v>
      </c>
      <c r="L87" s="19" t="n">
        <v>270</v>
      </c>
      <c r="M87" s="23" t="n">
        <v>3427517.7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19" t="n">
        <v>0</v>
      </c>
      <c r="AC87" s="19" t="n">
        <v>0</v>
      </c>
      <c r="AD87" s="24" t="n">
        <v>0</v>
      </c>
      <c r="AE87" s="6"/>
      <c r="AF87" s="6"/>
      <c r="AG87" s="6"/>
    </row>
    <row r="88" customFormat="false" ht="26.8" hidden="false" customHeight="false" outlineLevel="0" collapsed="false">
      <c r="A88" s="21" t="n">
        <v>33</v>
      </c>
      <c r="B88" s="22" t="s">
        <v>110</v>
      </c>
      <c r="C88" s="23" t="n">
        <f aca="false">D88+E88+F88+G88+H88+I88+K88+M88+O88+Q88+S88+T88+U88+V88+W88+X88+Y88+Z88+AA88+AB88+AC88+AD88</f>
        <v>9101963.7</v>
      </c>
      <c r="D88" s="24" t="n">
        <v>0</v>
      </c>
      <c r="E88" s="24" t="n">
        <v>0</v>
      </c>
      <c r="F88" s="24" t="n">
        <v>0</v>
      </c>
      <c r="G88" s="24" t="n">
        <v>0</v>
      </c>
      <c r="H88" s="24" t="n">
        <v>0</v>
      </c>
      <c r="I88" s="24" t="n">
        <v>0</v>
      </c>
      <c r="J88" s="25" t="n">
        <v>0</v>
      </c>
      <c r="K88" s="24" t="n">
        <v>0</v>
      </c>
      <c r="L88" s="19" t="n">
        <v>717</v>
      </c>
      <c r="M88" s="23" t="n">
        <v>9101963.7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19" t="n">
        <v>0</v>
      </c>
      <c r="AC88" s="19" t="n">
        <v>0</v>
      </c>
      <c r="AD88" s="24" t="n">
        <v>0</v>
      </c>
      <c r="AE88" s="6"/>
      <c r="AF88" s="6"/>
      <c r="AG88" s="6"/>
    </row>
    <row r="89" customFormat="false" ht="26.8" hidden="false" customHeight="false" outlineLevel="0" collapsed="false">
      <c r="A89" s="21" t="n">
        <v>34</v>
      </c>
      <c r="B89" s="22" t="s">
        <v>111</v>
      </c>
      <c r="C89" s="23" t="n">
        <f aca="false">D89+E89+F89+G89+H89+I89+K89+M89+O89+Q89+S89+T89+U89+V89+W89+X89+Y89+Z89+AA89+AB89+AC89+AD89</f>
        <v>5395166.7</v>
      </c>
      <c r="D89" s="24" t="n">
        <v>0</v>
      </c>
      <c r="E89" s="24" t="n">
        <v>0</v>
      </c>
      <c r="F89" s="24" t="n">
        <v>0</v>
      </c>
      <c r="G89" s="24" t="n">
        <v>0</v>
      </c>
      <c r="H89" s="24" t="n">
        <v>0</v>
      </c>
      <c r="I89" s="24" t="n">
        <v>0</v>
      </c>
      <c r="J89" s="25" t="n">
        <v>0</v>
      </c>
      <c r="K89" s="24" t="n">
        <v>0</v>
      </c>
      <c r="L89" s="19" t="n">
        <v>425</v>
      </c>
      <c r="M89" s="23" t="n">
        <v>5395166.7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19" t="n">
        <v>0</v>
      </c>
      <c r="AC89" s="19" t="n">
        <v>0</v>
      </c>
      <c r="AD89" s="24" t="n">
        <v>0</v>
      </c>
      <c r="AE89" s="6"/>
      <c r="AF89" s="6"/>
      <c r="AG89" s="6"/>
    </row>
    <row r="90" customFormat="false" ht="26.8" hidden="false" customHeight="false" outlineLevel="0" collapsed="false">
      <c r="A90" s="39" t="n">
        <v>35</v>
      </c>
      <c r="B90" s="22" t="s">
        <v>112</v>
      </c>
      <c r="C90" s="23" t="n">
        <f aca="false">D90+E90+F90+G90+H90+I90+K90+M90+O90+Q90+S90+T90+U90+V90+W90+X90+Y90+Z90+AA90+AB90+AC90+AD90</f>
        <v>9020065.26</v>
      </c>
      <c r="D90" s="24" t="n">
        <v>0</v>
      </c>
      <c r="E90" s="24" t="n">
        <v>0</v>
      </c>
      <c r="F90" s="24" t="n">
        <v>0</v>
      </c>
      <c r="G90" s="24" t="n">
        <v>0</v>
      </c>
      <c r="H90" s="24" t="n">
        <v>0</v>
      </c>
      <c r="I90" s="24" t="n">
        <v>0</v>
      </c>
      <c r="J90" s="25" t="n">
        <v>0</v>
      </c>
      <c r="K90" s="24" t="n">
        <v>0</v>
      </c>
      <c r="L90" s="19" t="n">
        <v>0</v>
      </c>
      <c r="M90" s="19" t="n">
        <v>0</v>
      </c>
      <c r="N90" s="24" t="n">
        <v>0</v>
      </c>
      <c r="O90" s="24" t="n">
        <v>0</v>
      </c>
      <c r="P90" s="24" t="n">
        <v>786</v>
      </c>
      <c r="Q90" s="23" t="n">
        <v>9020065.26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19" t="n">
        <v>0</v>
      </c>
      <c r="AC90" s="19" t="n">
        <v>0</v>
      </c>
      <c r="AD90" s="24" t="n">
        <v>0</v>
      </c>
      <c r="AE90" s="6"/>
      <c r="AF90" s="6"/>
      <c r="AG90" s="6"/>
    </row>
    <row r="91" customFormat="false" ht="26.8" hidden="false" customHeight="false" outlineLevel="0" collapsed="false">
      <c r="A91" s="21" t="n">
        <v>36</v>
      </c>
      <c r="B91" s="22" t="s">
        <v>113</v>
      </c>
      <c r="C91" s="23" t="n">
        <f aca="false">D91+E91+F91+G91+H91+I91+K91+M91+O91+Q91+S91+T91+U91+V91+W91+X91+Y91+Z91+AA91+AB91+AC91+AD91</f>
        <v>10841111.54</v>
      </c>
      <c r="D91" s="24" t="n">
        <v>0</v>
      </c>
      <c r="E91" s="24" t="n">
        <v>0</v>
      </c>
      <c r="F91" s="24" t="n">
        <v>0</v>
      </c>
      <c r="G91" s="24" t="n">
        <v>0</v>
      </c>
      <c r="H91" s="24" t="n">
        <v>0</v>
      </c>
      <c r="I91" s="24" t="n">
        <v>0</v>
      </c>
      <c r="J91" s="25" t="n">
        <v>0</v>
      </c>
      <c r="K91" s="24" t="n">
        <v>0</v>
      </c>
      <c r="L91" s="19" t="n">
        <v>854</v>
      </c>
      <c r="M91" s="23" t="n">
        <v>10841111.54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19" t="n">
        <v>0</v>
      </c>
      <c r="AC91" s="19" t="n">
        <v>0</v>
      </c>
      <c r="AD91" s="24" t="n">
        <v>0</v>
      </c>
      <c r="AE91" s="6"/>
      <c r="AF91" s="6"/>
      <c r="AG91" s="6"/>
    </row>
    <row r="92" customFormat="false" ht="26.8" hidden="false" customHeight="false" outlineLevel="0" collapsed="false">
      <c r="A92" s="21" t="n">
        <v>37</v>
      </c>
      <c r="B92" s="22" t="s">
        <v>114</v>
      </c>
      <c r="C92" s="23" t="n">
        <f aca="false">D92+E92+F92+G92+H92+I92+K92+M92+O92+Q92+S92+T92+U92+V92+W92+X92+Y92+Z92+AA92+AB92+AC92+AD92</f>
        <v>12933350</v>
      </c>
      <c r="D92" s="24" t="n">
        <v>0</v>
      </c>
      <c r="E92" s="24" t="n">
        <v>0</v>
      </c>
      <c r="F92" s="24" t="n">
        <v>0</v>
      </c>
      <c r="G92" s="24" t="n">
        <v>0</v>
      </c>
      <c r="H92" s="24" t="n">
        <v>0</v>
      </c>
      <c r="I92" s="24" t="n">
        <v>0</v>
      </c>
      <c r="J92" s="25" t="n">
        <v>0</v>
      </c>
      <c r="K92" s="24" t="n">
        <v>0</v>
      </c>
      <c r="L92" s="19" t="n">
        <v>1000</v>
      </c>
      <c r="M92" s="23" t="n">
        <v>12933350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19" t="n">
        <v>0</v>
      </c>
      <c r="AC92" s="19" t="n">
        <v>0</v>
      </c>
      <c r="AD92" s="24" t="n">
        <v>0</v>
      </c>
      <c r="AE92" s="6"/>
      <c r="AF92" s="6"/>
      <c r="AG92" s="6"/>
    </row>
    <row r="93" customFormat="false" ht="26.8" hidden="false" customHeight="false" outlineLevel="0" collapsed="false">
      <c r="A93" s="39" t="n">
        <v>38</v>
      </c>
      <c r="B93" s="22" t="s">
        <v>115</v>
      </c>
      <c r="C93" s="23" t="n">
        <f aca="false">D93+E93+F93+G93+H93+I93+K93+M93+O93+Q93+S93+T93+U93+V93+W93+X93+Y93+Z93+AA93+AB93+AC93+AD93</f>
        <v>142054.58</v>
      </c>
      <c r="D93" s="24" t="n">
        <v>0</v>
      </c>
      <c r="E93" s="24" t="n">
        <v>0</v>
      </c>
      <c r="F93" s="24" t="n">
        <v>0</v>
      </c>
      <c r="G93" s="24" t="n">
        <v>0</v>
      </c>
      <c r="H93" s="24" t="n">
        <v>0</v>
      </c>
      <c r="I93" s="24" t="n">
        <v>0</v>
      </c>
      <c r="J93" s="25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142054.58</v>
      </c>
      <c r="AD93" s="24" t="n">
        <v>0</v>
      </c>
      <c r="AE93" s="27" t="n">
        <v>2024</v>
      </c>
      <c r="AF93" s="27" t="s">
        <v>42</v>
      </c>
      <c r="AG93" s="28" t="s">
        <v>42</v>
      </c>
    </row>
    <row r="94" customFormat="false" ht="26.8" hidden="false" customHeight="false" outlineLevel="0" collapsed="false">
      <c r="A94" s="21" t="n">
        <v>39</v>
      </c>
      <c r="B94" s="18" t="s">
        <v>116</v>
      </c>
      <c r="C94" s="23" t="n">
        <f aca="false">D94+E94+F94+G94+H94+I94+K94+M94+O94+Q94+S94+T94+U94+V94+W94+X94+Y94+Z94+AA94+AB94+AC94+AD94</f>
        <v>15132019.5</v>
      </c>
      <c r="D94" s="19" t="n">
        <v>0</v>
      </c>
      <c r="E94" s="19" t="n">
        <v>0</v>
      </c>
      <c r="F94" s="19" t="n">
        <v>0</v>
      </c>
      <c r="G94" s="19" t="n">
        <v>0</v>
      </c>
      <c r="H94" s="19" t="n">
        <v>0</v>
      </c>
      <c r="I94" s="19" t="n">
        <v>0</v>
      </c>
      <c r="J94" s="20" t="n">
        <v>0</v>
      </c>
      <c r="K94" s="19" t="n">
        <v>0</v>
      </c>
      <c r="L94" s="19" t="n">
        <v>1170</v>
      </c>
      <c r="M94" s="23" t="n">
        <v>15132019.5</v>
      </c>
      <c r="N94" s="19" t="n">
        <v>0</v>
      </c>
      <c r="O94" s="19" t="n">
        <v>0</v>
      </c>
      <c r="P94" s="19" t="n">
        <v>0</v>
      </c>
      <c r="Q94" s="19" t="n">
        <v>0</v>
      </c>
      <c r="R94" s="19" t="n">
        <v>0</v>
      </c>
      <c r="S94" s="19" t="n">
        <v>0</v>
      </c>
      <c r="T94" s="19" t="n">
        <v>0</v>
      </c>
      <c r="U94" s="19" t="n">
        <v>0</v>
      </c>
      <c r="V94" s="19" t="n">
        <v>0</v>
      </c>
      <c r="W94" s="19" t="n">
        <v>0</v>
      </c>
      <c r="X94" s="19" t="n">
        <v>0</v>
      </c>
      <c r="Y94" s="19" t="n">
        <v>0</v>
      </c>
      <c r="Z94" s="19" t="n">
        <v>0</v>
      </c>
      <c r="AA94" s="19" t="n">
        <v>0</v>
      </c>
      <c r="AB94" s="19" t="n">
        <v>0</v>
      </c>
      <c r="AC94" s="19" t="n">
        <v>0</v>
      </c>
      <c r="AD94" s="19" t="n">
        <v>0</v>
      </c>
      <c r="AE94" s="6"/>
      <c r="AF94" s="6"/>
      <c r="AG94" s="6"/>
    </row>
    <row r="95" customFormat="false" ht="26.8" hidden="false" customHeight="false" outlineLevel="0" collapsed="false">
      <c r="A95" s="21" t="n">
        <v>40</v>
      </c>
      <c r="B95" s="22" t="s">
        <v>117</v>
      </c>
      <c r="C95" s="23" t="n">
        <f aca="false">D95+E95+F95+G95+H95+I95+K95+M95+O95+Q95+S95+T95+U95+V95+W95+X95+Y95+Z95+AA95+AB95+AC95+AD95</f>
        <v>10346680</v>
      </c>
      <c r="D95" s="24" t="n">
        <v>0</v>
      </c>
      <c r="E95" s="24" t="n">
        <v>0</v>
      </c>
      <c r="F95" s="24" t="n">
        <v>0</v>
      </c>
      <c r="G95" s="24" t="n">
        <v>0</v>
      </c>
      <c r="H95" s="24" t="n">
        <v>0</v>
      </c>
      <c r="I95" s="24" t="n">
        <v>0</v>
      </c>
      <c r="J95" s="25" t="n">
        <v>0</v>
      </c>
      <c r="K95" s="24" t="n">
        <v>0</v>
      </c>
      <c r="L95" s="26" t="n">
        <v>800</v>
      </c>
      <c r="M95" s="19" t="n">
        <v>10346680</v>
      </c>
      <c r="N95" s="24" t="n">
        <v>0</v>
      </c>
      <c r="O95" s="24" t="n">
        <v>0</v>
      </c>
      <c r="P95" s="19" t="n">
        <v>0</v>
      </c>
      <c r="Q95" s="19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19" t="n">
        <v>0</v>
      </c>
      <c r="AC95" s="19" t="n">
        <v>0</v>
      </c>
      <c r="AD95" s="24" t="n">
        <v>0</v>
      </c>
      <c r="AE95" s="6"/>
      <c r="AF95" s="6"/>
      <c r="AG95" s="6"/>
    </row>
    <row r="96" customFormat="false" ht="26.8" hidden="false" customHeight="false" outlineLevel="0" collapsed="false">
      <c r="A96" s="39" t="n">
        <v>41</v>
      </c>
      <c r="B96" s="18" t="s">
        <v>118</v>
      </c>
      <c r="C96" s="23" t="n">
        <f aca="false">D96+E96+F96+G96+H96+I96+K96+M96+O96+Q96+S96+T96+U96+V96+W96+X96+Y96+Z96+AA96+AB96+AC96+AD96</f>
        <v>11799000</v>
      </c>
      <c r="D96" s="19" t="n">
        <v>0</v>
      </c>
      <c r="E96" s="19" t="n">
        <v>0</v>
      </c>
      <c r="F96" s="19" t="n">
        <v>0</v>
      </c>
      <c r="G96" s="19" t="n">
        <v>0</v>
      </c>
      <c r="H96" s="19" t="n">
        <v>0</v>
      </c>
      <c r="I96" s="19" t="n">
        <v>0</v>
      </c>
      <c r="J96" s="20" t="n">
        <v>0</v>
      </c>
      <c r="K96" s="19" t="n">
        <v>0</v>
      </c>
      <c r="L96" s="19" t="n">
        <v>1300</v>
      </c>
      <c r="M96" s="19" t="n">
        <v>11570000</v>
      </c>
      <c r="N96" s="19" t="n">
        <v>0</v>
      </c>
      <c r="O96" s="19" t="n">
        <v>0</v>
      </c>
      <c r="P96" s="19" t="n">
        <v>0</v>
      </c>
      <c r="Q96" s="19" t="n">
        <v>0</v>
      </c>
      <c r="R96" s="19" t="n">
        <v>0</v>
      </c>
      <c r="S96" s="19" t="n">
        <v>0</v>
      </c>
      <c r="T96" s="19" t="n">
        <v>0</v>
      </c>
      <c r="U96" s="19" t="n">
        <v>0</v>
      </c>
      <c r="V96" s="19" t="n">
        <v>0</v>
      </c>
      <c r="W96" s="19" t="n">
        <v>0</v>
      </c>
      <c r="X96" s="19" t="n">
        <v>0</v>
      </c>
      <c r="Y96" s="19" t="n">
        <v>0</v>
      </c>
      <c r="Z96" s="19" t="n">
        <v>0</v>
      </c>
      <c r="AA96" s="19" t="n">
        <v>0</v>
      </c>
      <c r="AB96" s="19" t="n">
        <v>0</v>
      </c>
      <c r="AC96" s="19" t="n">
        <v>229000</v>
      </c>
      <c r="AD96" s="19" t="n">
        <v>0</v>
      </c>
      <c r="AE96" s="6" t="n">
        <v>2024</v>
      </c>
      <c r="AF96" s="6" t="n">
        <v>2024</v>
      </c>
      <c r="AG96" s="6" t="n">
        <v>2024</v>
      </c>
    </row>
    <row r="97" customFormat="false" ht="26.8" hidden="false" customHeight="false" outlineLevel="0" collapsed="false">
      <c r="A97" s="21" t="n">
        <v>42</v>
      </c>
      <c r="B97" s="22" t="s">
        <v>119</v>
      </c>
      <c r="C97" s="23" t="n">
        <f aca="false">D97+E97+F97+G97+H97+I97+K97+M97+O97+Q97+S97+T97+U97+V97+W97+X97+Y97+Z97+AA97+AB97+AC97+AD97</f>
        <v>6601145.2</v>
      </c>
      <c r="D97" s="24" t="n">
        <v>0</v>
      </c>
      <c r="E97" s="24" t="n">
        <v>0</v>
      </c>
      <c r="F97" s="24" t="n">
        <v>0</v>
      </c>
      <c r="G97" s="24" t="n">
        <v>0</v>
      </c>
      <c r="H97" s="24" t="n">
        <v>0</v>
      </c>
      <c r="I97" s="24" t="n">
        <v>0</v>
      </c>
      <c r="J97" s="25" t="n">
        <v>0</v>
      </c>
      <c r="K97" s="24" t="n">
        <v>0</v>
      </c>
      <c r="L97" s="26" t="n">
        <v>520</v>
      </c>
      <c r="M97" s="19" t="n">
        <v>6601145.2</v>
      </c>
      <c r="N97" s="24" t="n">
        <v>0</v>
      </c>
      <c r="O97" s="24" t="n">
        <v>0</v>
      </c>
      <c r="P97" s="19" t="n">
        <v>0</v>
      </c>
      <c r="Q97" s="19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19" t="n">
        <v>0</v>
      </c>
      <c r="AC97" s="19" t="n">
        <v>0</v>
      </c>
      <c r="AD97" s="24" t="n">
        <v>0</v>
      </c>
      <c r="AE97" s="6"/>
      <c r="AF97" s="6"/>
      <c r="AG97" s="6"/>
    </row>
    <row r="98" customFormat="false" ht="26.8" hidden="false" customHeight="false" outlineLevel="0" collapsed="false">
      <c r="A98" s="21" t="n">
        <v>43</v>
      </c>
      <c r="B98" s="22" t="s">
        <v>120</v>
      </c>
      <c r="C98" s="23" t="n">
        <f aca="false">D98+E98+F98+G98+H98+I98+K98+M98+O98+Q98+S98+T98+U98+V98+W98+X98+Y98+Z98+AA98+AB98+AC98+AD98</f>
        <v>9182678.5</v>
      </c>
      <c r="D98" s="24" t="n">
        <v>0</v>
      </c>
      <c r="E98" s="24" t="n">
        <v>0</v>
      </c>
      <c r="F98" s="24" t="n">
        <v>0</v>
      </c>
      <c r="G98" s="24" t="n">
        <v>0</v>
      </c>
      <c r="H98" s="24" t="n">
        <v>0</v>
      </c>
      <c r="I98" s="24" t="n">
        <v>0</v>
      </c>
      <c r="J98" s="25" t="n">
        <v>0</v>
      </c>
      <c r="K98" s="24" t="n">
        <v>0</v>
      </c>
      <c r="L98" s="26" t="n">
        <v>710</v>
      </c>
      <c r="M98" s="19" t="n">
        <v>9182678.5</v>
      </c>
      <c r="N98" s="24" t="n">
        <v>0</v>
      </c>
      <c r="O98" s="24" t="n">
        <v>0</v>
      </c>
      <c r="P98" s="19" t="n">
        <v>0</v>
      </c>
      <c r="Q98" s="19" t="n">
        <v>0</v>
      </c>
      <c r="R98" s="24" t="n">
        <v>0</v>
      </c>
      <c r="S98" s="24" t="n">
        <v>0</v>
      </c>
      <c r="T98" s="24" t="n">
        <v>0</v>
      </c>
      <c r="U98" s="24" t="n">
        <v>0</v>
      </c>
      <c r="V98" s="24" t="n">
        <v>0</v>
      </c>
      <c r="W98" s="24" t="n">
        <v>0</v>
      </c>
      <c r="X98" s="24" t="n">
        <v>0</v>
      </c>
      <c r="Y98" s="24" t="n">
        <v>0</v>
      </c>
      <c r="Z98" s="24" t="n">
        <v>0</v>
      </c>
      <c r="AA98" s="24" t="n">
        <v>0</v>
      </c>
      <c r="AB98" s="19" t="n">
        <v>0</v>
      </c>
      <c r="AC98" s="19" t="n">
        <v>0</v>
      </c>
      <c r="AD98" s="24" t="n">
        <v>0</v>
      </c>
      <c r="AE98" s="6"/>
      <c r="AF98" s="6"/>
      <c r="AG98" s="6"/>
    </row>
    <row r="99" customFormat="false" ht="26.8" hidden="false" customHeight="false" outlineLevel="0" collapsed="false">
      <c r="A99" s="39" t="n">
        <v>44</v>
      </c>
      <c r="B99" s="18" t="s">
        <v>121</v>
      </c>
      <c r="C99" s="23" t="n">
        <f aca="false">D99+E99+F99+G99+H99+I99+K99+M99+O99+Q99+S99+T99+U99+V99+W99+X99+Y99+Z99+AA99+AB99+AC99+AD99</f>
        <v>17137588.5</v>
      </c>
      <c r="D99" s="19" t="n">
        <v>0</v>
      </c>
      <c r="E99" s="19" t="n">
        <v>0</v>
      </c>
      <c r="F99" s="19" t="n">
        <v>0</v>
      </c>
      <c r="G99" s="19" t="n">
        <v>0</v>
      </c>
      <c r="H99" s="19" t="n">
        <v>0</v>
      </c>
      <c r="I99" s="19" t="n">
        <v>0</v>
      </c>
      <c r="J99" s="20" t="n">
        <v>0</v>
      </c>
      <c r="K99" s="19" t="n">
        <v>0</v>
      </c>
      <c r="L99" s="19" t="n">
        <v>1350</v>
      </c>
      <c r="M99" s="19" t="n">
        <v>17137588.5</v>
      </c>
      <c r="N99" s="19" t="n">
        <v>0</v>
      </c>
      <c r="O99" s="19" t="n">
        <v>0</v>
      </c>
      <c r="P99" s="19" t="n">
        <v>0</v>
      </c>
      <c r="Q99" s="19" t="n">
        <v>0</v>
      </c>
      <c r="R99" s="19" t="n">
        <v>0</v>
      </c>
      <c r="S99" s="19" t="n">
        <v>0</v>
      </c>
      <c r="T99" s="19" t="n">
        <v>0</v>
      </c>
      <c r="U99" s="19" t="n">
        <v>0</v>
      </c>
      <c r="V99" s="19" t="n">
        <v>0</v>
      </c>
      <c r="W99" s="19" t="n">
        <v>0</v>
      </c>
      <c r="X99" s="19" t="n">
        <v>0</v>
      </c>
      <c r="Y99" s="19" t="n">
        <v>0</v>
      </c>
      <c r="Z99" s="19" t="n">
        <v>0</v>
      </c>
      <c r="AA99" s="19" t="n">
        <v>0</v>
      </c>
      <c r="AB99" s="19" t="n">
        <v>0</v>
      </c>
      <c r="AC99" s="19" t="n">
        <v>0</v>
      </c>
      <c r="AD99" s="19" t="n">
        <v>0</v>
      </c>
      <c r="AE99" s="6"/>
      <c r="AF99" s="6"/>
      <c r="AG99" s="6"/>
    </row>
    <row r="100" customFormat="false" ht="26.8" hidden="false" customHeight="false" outlineLevel="0" collapsed="false">
      <c r="A100" s="21" t="n">
        <v>45</v>
      </c>
      <c r="B100" s="18" t="s">
        <v>122</v>
      </c>
      <c r="C100" s="23" t="n">
        <f aca="false">D100+E100+F100+G100+H100+I100+K100+M100+O100+Q100+S100+T100+U100+V100+W100+X100+Y100+Z100+AA100+AB100+AC100+AD100</f>
        <v>12388853.4</v>
      </c>
      <c r="D100" s="19" t="n">
        <v>0</v>
      </c>
      <c r="E100" s="19" t="n">
        <v>0</v>
      </c>
      <c r="F100" s="19" t="n">
        <v>0</v>
      </c>
      <c r="G100" s="19" t="n">
        <v>0</v>
      </c>
      <c r="H100" s="19" t="n">
        <v>0</v>
      </c>
      <c r="I100" s="19" t="n">
        <v>0</v>
      </c>
      <c r="J100" s="20" t="n">
        <v>0</v>
      </c>
      <c r="K100" s="19" t="n">
        <v>0</v>
      </c>
      <c r="L100" s="19" t="n">
        <v>690</v>
      </c>
      <c r="M100" s="19" t="n">
        <v>12388853.4</v>
      </c>
      <c r="N100" s="19" t="n">
        <v>0</v>
      </c>
      <c r="O100" s="19" t="n">
        <v>0</v>
      </c>
      <c r="P100" s="19" t="n">
        <v>0</v>
      </c>
      <c r="Q100" s="19" t="n">
        <v>0</v>
      </c>
      <c r="R100" s="19" t="n">
        <v>0</v>
      </c>
      <c r="S100" s="19" t="n">
        <v>0</v>
      </c>
      <c r="T100" s="19" t="n">
        <v>0</v>
      </c>
      <c r="U100" s="19" t="n">
        <v>0</v>
      </c>
      <c r="V100" s="19" t="n">
        <v>0</v>
      </c>
      <c r="W100" s="19" t="n">
        <v>0</v>
      </c>
      <c r="X100" s="19" t="n">
        <v>0</v>
      </c>
      <c r="Y100" s="19" t="n">
        <v>0</v>
      </c>
      <c r="Z100" s="19" t="n">
        <v>0</v>
      </c>
      <c r="AA100" s="19" t="n">
        <v>0</v>
      </c>
      <c r="AB100" s="19" t="n">
        <v>0</v>
      </c>
      <c r="AC100" s="19" t="n">
        <v>0</v>
      </c>
      <c r="AD100" s="19" t="n">
        <v>0</v>
      </c>
      <c r="AE100" s="6"/>
      <c r="AF100" s="6"/>
      <c r="AG100" s="6"/>
    </row>
    <row r="101" customFormat="false" ht="26.8" hidden="false" customHeight="false" outlineLevel="0" collapsed="false">
      <c r="A101" s="21" t="n">
        <v>46</v>
      </c>
      <c r="B101" s="18" t="s">
        <v>123</v>
      </c>
      <c r="C101" s="23" t="n">
        <f aca="false">D101+E101+F101+G101+H101+I101+K101+M101+O101+Q101+S101+T101+U101+V101+W101+X101+Y101+Z101+AA101+AB101+AC101+AD101</f>
        <v>8441849.15</v>
      </c>
      <c r="D101" s="19" t="n">
        <v>0</v>
      </c>
      <c r="E101" s="19" t="n">
        <v>0</v>
      </c>
      <c r="F101" s="19" t="n">
        <v>0</v>
      </c>
      <c r="G101" s="19" t="n">
        <v>0</v>
      </c>
      <c r="H101" s="19" t="n">
        <v>0</v>
      </c>
      <c r="I101" s="19" t="n">
        <v>0</v>
      </c>
      <c r="J101" s="20" t="n">
        <v>0</v>
      </c>
      <c r="K101" s="19" t="n">
        <v>0</v>
      </c>
      <c r="L101" s="19" t="n">
        <v>665</v>
      </c>
      <c r="M101" s="23" t="n">
        <v>8441849.15</v>
      </c>
      <c r="N101" s="19" t="n">
        <v>0</v>
      </c>
      <c r="O101" s="19" t="n">
        <v>0</v>
      </c>
      <c r="P101" s="19" t="n">
        <v>0</v>
      </c>
      <c r="Q101" s="19" t="n">
        <v>0</v>
      </c>
      <c r="R101" s="19" t="n">
        <v>0</v>
      </c>
      <c r="S101" s="19" t="n">
        <v>0</v>
      </c>
      <c r="T101" s="19" t="n">
        <v>0</v>
      </c>
      <c r="U101" s="19" t="n">
        <v>0</v>
      </c>
      <c r="V101" s="19" t="n">
        <v>0</v>
      </c>
      <c r="W101" s="19" t="n">
        <v>0</v>
      </c>
      <c r="X101" s="19" t="n">
        <v>0</v>
      </c>
      <c r="Y101" s="19" t="n">
        <v>0</v>
      </c>
      <c r="Z101" s="19" t="n">
        <v>0</v>
      </c>
      <c r="AA101" s="19" t="n">
        <v>0</v>
      </c>
      <c r="AB101" s="19" t="n">
        <v>0</v>
      </c>
      <c r="AC101" s="19" t="n">
        <v>0</v>
      </c>
      <c r="AD101" s="19" t="n">
        <v>0</v>
      </c>
      <c r="AE101" s="6"/>
      <c r="AF101" s="6"/>
      <c r="AG101" s="6"/>
    </row>
    <row r="102" customFormat="false" ht="26.8" hidden="false" customHeight="false" outlineLevel="0" collapsed="false">
      <c r="A102" s="39" t="n">
        <v>47</v>
      </c>
      <c r="B102" s="18" t="s">
        <v>124</v>
      </c>
      <c r="C102" s="23" t="n">
        <f aca="false">D102+E102+F102+G102+H102+I102+K102+M102+O102+Q102+S102+T102+U102+V102+W102+X102+Y102+Z102+AA102+AB102+AC102+AD102</f>
        <v>8505321.75</v>
      </c>
      <c r="D102" s="19" t="n">
        <v>0</v>
      </c>
      <c r="E102" s="19" t="n">
        <v>0</v>
      </c>
      <c r="F102" s="19" t="n">
        <v>0</v>
      </c>
      <c r="G102" s="19" t="n">
        <v>0</v>
      </c>
      <c r="H102" s="19" t="n">
        <v>0</v>
      </c>
      <c r="I102" s="19" t="n">
        <v>0</v>
      </c>
      <c r="J102" s="20" t="n">
        <v>0</v>
      </c>
      <c r="K102" s="19" t="n">
        <v>0</v>
      </c>
      <c r="L102" s="19" t="n">
        <v>837.5</v>
      </c>
      <c r="M102" s="23" t="n">
        <v>8505321.75</v>
      </c>
      <c r="N102" s="19" t="n">
        <v>0</v>
      </c>
      <c r="O102" s="19" t="n">
        <v>0</v>
      </c>
      <c r="P102" s="19" t="n">
        <v>0</v>
      </c>
      <c r="Q102" s="19" t="n">
        <v>0</v>
      </c>
      <c r="R102" s="19" t="n">
        <v>0</v>
      </c>
      <c r="S102" s="19" t="n">
        <v>0</v>
      </c>
      <c r="T102" s="19" t="n">
        <v>0</v>
      </c>
      <c r="U102" s="19" t="n">
        <v>0</v>
      </c>
      <c r="V102" s="19" t="n">
        <v>0</v>
      </c>
      <c r="W102" s="19" t="n">
        <v>0</v>
      </c>
      <c r="X102" s="19" t="n">
        <v>0</v>
      </c>
      <c r="Y102" s="19" t="n">
        <v>0</v>
      </c>
      <c r="Z102" s="19" t="n">
        <v>0</v>
      </c>
      <c r="AA102" s="19" t="n">
        <v>0</v>
      </c>
      <c r="AB102" s="19" t="n">
        <v>0</v>
      </c>
      <c r="AC102" s="19" t="n">
        <v>0</v>
      </c>
      <c r="AD102" s="19" t="n">
        <v>0</v>
      </c>
      <c r="AE102" s="6"/>
      <c r="AF102" s="6"/>
      <c r="AG102" s="6"/>
    </row>
    <row r="103" customFormat="false" ht="26.8" hidden="false" customHeight="false" outlineLevel="0" collapsed="false">
      <c r="A103" s="21" t="n">
        <v>48</v>
      </c>
      <c r="B103" s="18" t="s">
        <v>125</v>
      </c>
      <c r="C103" s="23" t="n">
        <f aca="false">D103+E103+F103+G103+H103+I103+K103+M103+O103+Q103+S103+T103+U103+V103+W103+X103+Y103+Z103+AA103+AB103+AC103+AD103</f>
        <v>4570023.6</v>
      </c>
      <c r="D103" s="19" t="n">
        <v>0</v>
      </c>
      <c r="E103" s="19" t="n">
        <v>0</v>
      </c>
      <c r="F103" s="19" t="n">
        <v>0</v>
      </c>
      <c r="G103" s="19" t="n">
        <v>0</v>
      </c>
      <c r="H103" s="19" t="n">
        <v>0</v>
      </c>
      <c r="I103" s="19" t="n">
        <v>0</v>
      </c>
      <c r="J103" s="20" t="n">
        <v>0</v>
      </c>
      <c r="K103" s="19" t="n">
        <v>0</v>
      </c>
      <c r="L103" s="19" t="n">
        <v>360</v>
      </c>
      <c r="M103" s="23" t="n">
        <v>4570023.6</v>
      </c>
      <c r="N103" s="19" t="n">
        <v>0</v>
      </c>
      <c r="O103" s="19" t="n">
        <v>0</v>
      </c>
      <c r="P103" s="19" t="n">
        <v>0</v>
      </c>
      <c r="Q103" s="19" t="n">
        <v>0</v>
      </c>
      <c r="R103" s="19" t="n">
        <v>0</v>
      </c>
      <c r="S103" s="19" t="n">
        <v>0</v>
      </c>
      <c r="T103" s="19" t="n">
        <v>0</v>
      </c>
      <c r="U103" s="19" t="n">
        <v>0</v>
      </c>
      <c r="V103" s="19" t="n">
        <v>0</v>
      </c>
      <c r="W103" s="19" t="n">
        <v>0</v>
      </c>
      <c r="X103" s="19" t="n">
        <v>0</v>
      </c>
      <c r="Y103" s="19" t="n">
        <v>0</v>
      </c>
      <c r="Z103" s="19" t="n">
        <v>0</v>
      </c>
      <c r="AA103" s="19" t="n">
        <v>0</v>
      </c>
      <c r="AB103" s="19" t="n">
        <v>0</v>
      </c>
      <c r="AC103" s="19" t="n">
        <v>0</v>
      </c>
      <c r="AD103" s="19" t="n">
        <v>0</v>
      </c>
      <c r="AE103" s="6"/>
      <c r="AF103" s="6"/>
      <c r="AG103" s="6"/>
    </row>
    <row r="104" customFormat="false" ht="26.8" hidden="false" customHeight="false" outlineLevel="0" collapsed="false">
      <c r="A104" s="21" t="n">
        <v>49</v>
      </c>
      <c r="B104" s="18" t="s">
        <v>126</v>
      </c>
      <c r="C104" s="23" t="n">
        <f aca="false">D104+E104+F104+G104+H104+I104+K104+M104+O104+Q104+S104+T104+U104+V104+W104+X104+Y104+Z104+AA104+AB104+AC104+AD104</f>
        <v>6347250</v>
      </c>
      <c r="D104" s="19" t="n">
        <v>0</v>
      </c>
      <c r="E104" s="19" t="n">
        <v>0</v>
      </c>
      <c r="F104" s="19" t="n">
        <v>0</v>
      </c>
      <c r="G104" s="19" t="n">
        <v>0</v>
      </c>
      <c r="H104" s="19" t="n">
        <v>0</v>
      </c>
      <c r="I104" s="19" t="n">
        <v>0</v>
      </c>
      <c r="J104" s="20" t="n">
        <v>0</v>
      </c>
      <c r="K104" s="19" t="n">
        <v>0</v>
      </c>
      <c r="L104" s="19" t="n">
        <v>500</v>
      </c>
      <c r="M104" s="23" t="n">
        <v>6347250</v>
      </c>
      <c r="N104" s="19" t="n">
        <v>0</v>
      </c>
      <c r="O104" s="19" t="n">
        <v>0</v>
      </c>
      <c r="P104" s="19" t="n">
        <v>0</v>
      </c>
      <c r="Q104" s="19" t="n">
        <v>0</v>
      </c>
      <c r="R104" s="19" t="n">
        <v>0</v>
      </c>
      <c r="S104" s="19" t="n">
        <v>0</v>
      </c>
      <c r="T104" s="19" t="n">
        <v>0</v>
      </c>
      <c r="U104" s="19" t="n">
        <v>0</v>
      </c>
      <c r="V104" s="19" t="n">
        <v>0</v>
      </c>
      <c r="W104" s="19" t="n">
        <v>0</v>
      </c>
      <c r="X104" s="19" t="n">
        <v>0</v>
      </c>
      <c r="Y104" s="19" t="n">
        <v>0</v>
      </c>
      <c r="Z104" s="19" t="n">
        <v>0</v>
      </c>
      <c r="AA104" s="19" t="n">
        <v>0</v>
      </c>
      <c r="AB104" s="19" t="n">
        <v>0</v>
      </c>
      <c r="AC104" s="19" t="n">
        <v>0</v>
      </c>
      <c r="AD104" s="19" t="n">
        <v>0</v>
      </c>
      <c r="AE104" s="6"/>
      <c r="AF104" s="6"/>
      <c r="AG104" s="6"/>
    </row>
    <row r="105" customFormat="false" ht="26.8" hidden="false" customHeight="false" outlineLevel="0" collapsed="false">
      <c r="A105" s="39" t="n">
        <v>50</v>
      </c>
      <c r="B105" s="18" t="s">
        <v>127</v>
      </c>
      <c r="C105" s="23" t="n">
        <f aca="false">D105+E105+F105+G105+H105+I105+K105+M105+O105+Q105+S105+T105+U105+V105+W105+X105+Y105+Z105+AA105+AB105+AC105+AD105</f>
        <v>6151087.7</v>
      </c>
      <c r="D105" s="19" t="n">
        <v>0</v>
      </c>
      <c r="E105" s="19" t="n">
        <v>0</v>
      </c>
      <c r="F105" s="19" t="n">
        <v>0</v>
      </c>
      <c r="G105" s="19" t="n">
        <v>0</v>
      </c>
      <c r="H105" s="19" t="n">
        <v>0</v>
      </c>
      <c r="I105" s="19" t="n">
        <v>0</v>
      </c>
      <c r="J105" s="20" t="n">
        <v>0</v>
      </c>
      <c r="K105" s="19" t="n">
        <v>0</v>
      </c>
      <c r="L105" s="19" t="n">
        <v>0</v>
      </c>
      <c r="M105" s="23" t="n">
        <v>0</v>
      </c>
      <c r="N105" s="19" t="n">
        <v>0</v>
      </c>
      <c r="O105" s="19" t="n">
        <v>0</v>
      </c>
      <c r="P105" s="19" t="n">
        <v>536</v>
      </c>
      <c r="Q105" s="19" t="n">
        <v>6151087.7</v>
      </c>
      <c r="R105" s="19" t="n">
        <v>0</v>
      </c>
      <c r="S105" s="19" t="n">
        <v>0</v>
      </c>
      <c r="T105" s="19" t="n">
        <v>0</v>
      </c>
      <c r="U105" s="19" t="n">
        <v>0</v>
      </c>
      <c r="V105" s="19" t="n">
        <v>0</v>
      </c>
      <c r="W105" s="19" t="n">
        <v>0</v>
      </c>
      <c r="X105" s="19" t="n">
        <v>0</v>
      </c>
      <c r="Y105" s="19" t="n">
        <v>0</v>
      </c>
      <c r="Z105" s="19" t="n">
        <v>0</v>
      </c>
      <c r="AA105" s="19" t="n">
        <v>0</v>
      </c>
      <c r="AB105" s="19" t="n">
        <v>0</v>
      </c>
      <c r="AC105" s="19" t="n">
        <v>0</v>
      </c>
      <c r="AD105" s="19" t="n">
        <v>0</v>
      </c>
      <c r="AE105" s="6"/>
      <c r="AF105" s="6"/>
      <c r="AG105" s="6"/>
    </row>
    <row r="106" customFormat="false" ht="26.8" hidden="false" customHeight="false" outlineLevel="0" collapsed="false">
      <c r="A106" s="21" t="n">
        <v>51</v>
      </c>
      <c r="B106" s="18" t="s">
        <v>128</v>
      </c>
      <c r="C106" s="23" t="n">
        <f aca="false">D106+E106+F106+G106+H106+I106+K106+M106+O106+Q106+S106+T106+U106+V106+W106+X106+Y106+Z106+AA106+AB106+AC106+AD106</f>
        <v>12388853.4</v>
      </c>
      <c r="D106" s="19" t="n">
        <v>0</v>
      </c>
      <c r="E106" s="19" t="n">
        <v>0</v>
      </c>
      <c r="F106" s="19" t="n">
        <v>0</v>
      </c>
      <c r="G106" s="19" t="n">
        <v>0</v>
      </c>
      <c r="H106" s="19" t="n">
        <v>0</v>
      </c>
      <c r="I106" s="19" t="n">
        <v>0</v>
      </c>
      <c r="J106" s="20" t="n">
        <v>0</v>
      </c>
      <c r="K106" s="19" t="n">
        <v>0</v>
      </c>
      <c r="L106" s="19" t="n">
        <v>690</v>
      </c>
      <c r="M106" s="19" t="n">
        <v>12388853.4</v>
      </c>
      <c r="N106" s="19" t="n">
        <v>0</v>
      </c>
      <c r="O106" s="19" t="n">
        <v>0</v>
      </c>
      <c r="P106" s="19" t="n">
        <v>0</v>
      </c>
      <c r="Q106" s="19" t="n">
        <v>0</v>
      </c>
      <c r="R106" s="19" t="n">
        <v>0</v>
      </c>
      <c r="S106" s="19" t="n">
        <v>0</v>
      </c>
      <c r="T106" s="19" t="n">
        <v>0</v>
      </c>
      <c r="U106" s="19" t="n">
        <v>0</v>
      </c>
      <c r="V106" s="19" t="n">
        <v>0</v>
      </c>
      <c r="W106" s="19" t="n">
        <v>0</v>
      </c>
      <c r="X106" s="19" t="n">
        <v>0</v>
      </c>
      <c r="Y106" s="19" t="n">
        <v>0</v>
      </c>
      <c r="Z106" s="19" t="n">
        <v>0</v>
      </c>
      <c r="AA106" s="19" t="n">
        <v>0</v>
      </c>
      <c r="AB106" s="19" t="n">
        <v>0</v>
      </c>
      <c r="AC106" s="19" t="n">
        <v>0</v>
      </c>
      <c r="AD106" s="19" t="n">
        <v>0</v>
      </c>
      <c r="AE106" s="6"/>
      <c r="AF106" s="6"/>
      <c r="AG106" s="6"/>
    </row>
    <row r="107" customFormat="false" ht="26.8" hidden="false" customHeight="false" outlineLevel="0" collapsed="false">
      <c r="A107" s="21" t="n">
        <v>52</v>
      </c>
      <c r="B107" s="18" t="s">
        <v>129</v>
      </c>
      <c r="C107" s="23" t="n">
        <f aca="false">D107+E107+F107+G107+H107+I107+K107+M107+O107+Q107+S107+T107+U107+V107+W107+X107+Y107+Z107+AA107+AB107+AC107+AD107</f>
        <v>9467322</v>
      </c>
      <c r="D107" s="19" t="n">
        <v>0</v>
      </c>
      <c r="E107" s="19" t="n">
        <v>0</v>
      </c>
      <c r="F107" s="19" t="n">
        <v>0</v>
      </c>
      <c r="G107" s="19" t="n">
        <v>0</v>
      </c>
      <c r="H107" s="19" t="n">
        <v>0</v>
      </c>
      <c r="I107" s="19" t="n">
        <v>0</v>
      </c>
      <c r="J107" s="20" t="n">
        <v>0</v>
      </c>
      <c r="K107" s="19" t="n">
        <v>0</v>
      </c>
      <c r="L107" s="19" t="n">
        <v>732</v>
      </c>
      <c r="M107" s="19" t="n">
        <v>9467322</v>
      </c>
      <c r="N107" s="19" t="n">
        <v>0</v>
      </c>
      <c r="O107" s="19" t="n">
        <v>0</v>
      </c>
      <c r="P107" s="19" t="n">
        <v>0</v>
      </c>
      <c r="Q107" s="19" t="n">
        <v>0</v>
      </c>
      <c r="R107" s="19" t="n">
        <v>0</v>
      </c>
      <c r="S107" s="19" t="n">
        <v>0</v>
      </c>
      <c r="T107" s="19" t="n">
        <v>0</v>
      </c>
      <c r="U107" s="19" t="n">
        <v>0</v>
      </c>
      <c r="V107" s="19" t="n">
        <v>0</v>
      </c>
      <c r="W107" s="19" t="n">
        <v>0</v>
      </c>
      <c r="X107" s="19" t="n">
        <v>0</v>
      </c>
      <c r="Y107" s="19" t="n">
        <v>0</v>
      </c>
      <c r="Z107" s="19" t="n">
        <v>0</v>
      </c>
      <c r="AA107" s="19" t="n">
        <v>0</v>
      </c>
      <c r="AB107" s="19" t="n">
        <v>0</v>
      </c>
      <c r="AC107" s="19" t="n">
        <v>0</v>
      </c>
      <c r="AD107" s="19" t="n">
        <v>0</v>
      </c>
      <c r="AE107" s="6"/>
      <c r="AF107" s="6"/>
      <c r="AG107" s="6"/>
    </row>
    <row r="108" customFormat="false" ht="26.8" hidden="false" customHeight="false" outlineLevel="0" collapsed="false">
      <c r="A108" s="39" t="n">
        <v>53</v>
      </c>
      <c r="B108" s="18" t="s">
        <v>130</v>
      </c>
      <c r="C108" s="23" t="n">
        <f aca="false">D108+E108+F108+G108+H108+I108+K108+M108+O108+Q108+S108+T108+U108+V108+W108+X108+Y108+Z108+AA108+AB108+AC108+AD108</f>
        <v>7235870.7</v>
      </c>
      <c r="D108" s="19" t="n">
        <v>0</v>
      </c>
      <c r="E108" s="19" t="n">
        <v>0</v>
      </c>
      <c r="F108" s="19" t="n">
        <v>0</v>
      </c>
      <c r="G108" s="19" t="n">
        <v>0</v>
      </c>
      <c r="H108" s="19" t="n">
        <v>0</v>
      </c>
      <c r="I108" s="19" t="n">
        <v>0</v>
      </c>
      <c r="J108" s="20" t="n">
        <v>0</v>
      </c>
      <c r="K108" s="19" t="n">
        <v>0</v>
      </c>
      <c r="L108" s="19" t="n">
        <v>570</v>
      </c>
      <c r="M108" s="19" t="n">
        <v>7235870.7</v>
      </c>
      <c r="N108" s="19" t="n">
        <v>0</v>
      </c>
      <c r="O108" s="19" t="n">
        <v>0</v>
      </c>
      <c r="P108" s="19" t="n">
        <v>0</v>
      </c>
      <c r="Q108" s="19" t="n">
        <v>0</v>
      </c>
      <c r="R108" s="19" t="n">
        <v>0</v>
      </c>
      <c r="S108" s="19" t="n">
        <v>0</v>
      </c>
      <c r="T108" s="19" t="n">
        <v>0</v>
      </c>
      <c r="U108" s="19" t="n">
        <v>0</v>
      </c>
      <c r="V108" s="19" t="n">
        <v>0</v>
      </c>
      <c r="W108" s="19" t="n">
        <v>0</v>
      </c>
      <c r="X108" s="19" t="n">
        <v>0</v>
      </c>
      <c r="Y108" s="19" t="n">
        <v>0</v>
      </c>
      <c r="Z108" s="19" t="n">
        <v>0</v>
      </c>
      <c r="AA108" s="19" t="n">
        <v>0</v>
      </c>
      <c r="AB108" s="19" t="n">
        <v>0</v>
      </c>
      <c r="AC108" s="19" t="n">
        <v>0</v>
      </c>
      <c r="AD108" s="19" t="n">
        <v>0</v>
      </c>
      <c r="AE108" s="6"/>
      <c r="AF108" s="6"/>
      <c r="AG108" s="6"/>
    </row>
    <row r="109" customFormat="false" ht="26.8" hidden="false" customHeight="false" outlineLevel="0" collapsed="false">
      <c r="A109" s="21" t="n">
        <v>54</v>
      </c>
      <c r="B109" s="18" t="s">
        <v>131</v>
      </c>
      <c r="C109" s="23" t="n">
        <f aca="false">D109+E109+F109+G109+H109+I109+K109+M109+O109+Q109+S109+T109+U109+V109+W109+X109+Y109+Z109+AA109+AB109+AC109+AD109</f>
        <v>3580483.9</v>
      </c>
      <c r="D109" s="19" t="n">
        <v>0</v>
      </c>
      <c r="E109" s="19" t="n">
        <v>0</v>
      </c>
      <c r="F109" s="19" t="n">
        <v>0</v>
      </c>
      <c r="G109" s="19" t="n">
        <v>0</v>
      </c>
      <c r="H109" s="19" t="n">
        <v>0</v>
      </c>
      <c r="I109" s="19" t="n">
        <v>0</v>
      </c>
      <c r="J109" s="20" t="n">
        <v>0</v>
      </c>
      <c r="K109" s="19" t="n">
        <v>0</v>
      </c>
      <c r="L109" s="19" t="n">
        <v>0</v>
      </c>
      <c r="M109" s="19" t="n">
        <v>0</v>
      </c>
      <c r="N109" s="19" t="n">
        <v>0</v>
      </c>
      <c r="O109" s="19" t="n">
        <v>0</v>
      </c>
      <c r="P109" s="19" t="n">
        <v>312</v>
      </c>
      <c r="Q109" s="19" t="n">
        <v>3580483.9</v>
      </c>
      <c r="R109" s="19" t="n">
        <v>0</v>
      </c>
      <c r="S109" s="19" t="n">
        <v>0</v>
      </c>
      <c r="T109" s="19" t="n">
        <v>0</v>
      </c>
      <c r="U109" s="19" t="n">
        <v>0</v>
      </c>
      <c r="V109" s="19" t="n">
        <v>0</v>
      </c>
      <c r="W109" s="19" t="n">
        <v>0</v>
      </c>
      <c r="X109" s="19" t="n">
        <v>0</v>
      </c>
      <c r="Y109" s="19" t="n">
        <v>0</v>
      </c>
      <c r="Z109" s="19" t="n">
        <v>0</v>
      </c>
      <c r="AA109" s="19" t="n">
        <v>0</v>
      </c>
      <c r="AB109" s="19" t="n">
        <v>0</v>
      </c>
      <c r="AC109" s="19" t="n">
        <v>0</v>
      </c>
      <c r="AD109" s="19" t="n">
        <v>0</v>
      </c>
      <c r="AE109" s="6"/>
      <c r="AF109" s="6"/>
      <c r="AG109" s="6"/>
    </row>
    <row r="110" customFormat="false" ht="26.8" hidden="false" customHeight="false" outlineLevel="0" collapsed="false">
      <c r="A110" s="21" t="n">
        <v>55</v>
      </c>
      <c r="B110" s="18" t="s">
        <v>132</v>
      </c>
      <c r="C110" s="23" t="n">
        <f aca="false">D110+E110+F110+G110+H110+I110+K110+M110+O110+Q110+S110+T110+U110+V110+W110+X110+Y110+Z110+AA110+AB110+AC110+AD110</f>
        <v>498222</v>
      </c>
      <c r="D110" s="19" t="n">
        <v>498222</v>
      </c>
      <c r="E110" s="19" t="n">
        <v>0</v>
      </c>
      <c r="F110" s="19" t="n">
        <v>0</v>
      </c>
      <c r="G110" s="19" t="n">
        <v>0</v>
      </c>
      <c r="H110" s="19" t="n">
        <v>0</v>
      </c>
      <c r="I110" s="19" t="n">
        <v>0</v>
      </c>
      <c r="J110" s="20" t="n">
        <v>0</v>
      </c>
      <c r="K110" s="19" t="n">
        <v>0</v>
      </c>
      <c r="L110" s="19" t="n">
        <v>0</v>
      </c>
      <c r="M110" s="19" t="n">
        <v>0</v>
      </c>
      <c r="N110" s="19" t="n">
        <v>0</v>
      </c>
      <c r="O110" s="19" t="n">
        <v>0</v>
      </c>
      <c r="P110" s="19" t="n">
        <v>0</v>
      </c>
      <c r="Q110" s="19" t="n">
        <v>0</v>
      </c>
      <c r="R110" s="19" t="n">
        <v>0</v>
      </c>
      <c r="S110" s="19" t="n">
        <v>0</v>
      </c>
      <c r="T110" s="19" t="n">
        <v>0</v>
      </c>
      <c r="U110" s="19" t="n">
        <v>0</v>
      </c>
      <c r="V110" s="19" t="n">
        <v>0</v>
      </c>
      <c r="W110" s="19" t="n">
        <v>0</v>
      </c>
      <c r="X110" s="19" t="n">
        <v>0</v>
      </c>
      <c r="Y110" s="19" t="n">
        <v>0</v>
      </c>
      <c r="Z110" s="19" t="n">
        <v>0</v>
      </c>
      <c r="AA110" s="19" t="n">
        <v>0</v>
      </c>
      <c r="AB110" s="19" t="n">
        <v>0</v>
      </c>
      <c r="AC110" s="19" t="n">
        <v>0</v>
      </c>
      <c r="AD110" s="19" t="n">
        <v>0</v>
      </c>
      <c r="AE110" s="6"/>
      <c r="AF110" s="6"/>
      <c r="AG110" s="6"/>
    </row>
    <row r="111" customFormat="false" ht="26.8" hidden="false" customHeight="false" outlineLevel="0" collapsed="false">
      <c r="A111" s="39" t="n">
        <v>56</v>
      </c>
      <c r="B111" s="22" t="s">
        <v>133</v>
      </c>
      <c r="C111" s="23" t="n">
        <f aca="false">D111+E111+F111+G111+H111+I111+K111+M111+O111+Q111+S111+T111+U111+V111+W111+X111+Y111+Z111+AA111+AB111+AC111+AD111</f>
        <v>4227271.8</v>
      </c>
      <c r="D111" s="24" t="n">
        <v>0</v>
      </c>
      <c r="E111" s="24" t="n">
        <v>0</v>
      </c>
      <c r="F111" s="24" t="n">
        <v>0</v>
      </c>
      <c r="G111" s="24" t="n">
        <v>0</v>
      </c>
      <c r="H111" s="24" t="n">
        <v>0</v>
      </c>
      <c r="I111" s="24" t="n">
        <v>0</v>
      </c>
      <c r="J111" s="25" t="n">
        <v>0</v>
      </c>
      <c r="K111" s="24" t="n">
        <v>0</v>
      </c>
      <c r="L111" s="19" t="n">
        <v>333</v>
      </c>
      <c r="M111" s="23" t="n">
        <v>4227271.8</v>
      </c>
      <c r="N111" s="24" t="n">
        <v>0</v>
      </c>
      <c r="O111" s="24" t="n">
        <v>0</v>
      </c>
      <c r="P111" s="24" t="n">
        <v>0</v>
      </c>
      <c r="Q111" s="24" t="n">
        <v>0</v>
      </c>
      <c r="R111" s="24" t="n">
        <v>0</v>
      </c>
      <c r="S111" s="24" t="n">
        <v>0</v>
      </c>
      <c r="T111" s="24" t="n">
        <v>0</v>
      </c>
      <c r="U111" s="24" t="n">
        <v>0</v>
      </c>
      <c r="V111" s="24" t="n">
        <v>0</v>
      </c>
      <c r="W111" s="24" t="n">
        <v>0</v>
      </c>
      <c r="X111" s="24" t="n">
        <v>0</v>
      </c>
      <c r="Y111" s="24" t="n">
        <v>0</v>
      </c>
      <c r="Z111" s="24" t="n">
        <v>0</v>
      </c>
      <c r="AA111" s="24" t="n">
        <v>0</v>
      </c>
      <c r="AB111" s="19" t="n">
        <v>0</v>
      </c>
      <c r="AC111" s="19" t="n">
        <v>0</v>
      </c>
      <c r="AD111" s="24" t="n">
        <v>0</v>
      </c>
      <c r="AE111" s="6"/>
      <c r="AF111" s="6"/>
      <c r="AG111" s="6"/>
    </row>
    <row r="112" customFormat="false" ht="26.8" hidden="false" customHeight="false" outlineLevel="0" collapsed="false">
      <c r="A112" s="18" t="s">
        <v>72</v>
      </c>
      <c r="B112" s="18"/>
      <c r="C112" s="19" t="n">
        <f aca="false">C119+C120+C121+C122</f>
        <v>48974232.34</v>
      </c>
      <c r="D112" s="19" t="n">
        <f aca="false">D119+D120+D121+D122</f>
        <v>0</v>
      </c>
      <c r="E112" s="19" t="n">
        <f aca="false">E119+E120+E121+E122</f>
        <v>0</v>
      </c>
      <c r="F112" s="19" t="n">
        <f aca="false">F119+F120+F121+F122</f>
        <v>0</v>
      </c>
      <c r="G112" s="19" t="n">
        <f aca="false">G119+G120+G121+G122</f>
        <v>0</v>
      </c>
      <c r="H112" s="19" t="n">
        <f aca="false">H119+H120+H121+H122</f>
        <v>0</v>
      </c>
      <c r="I112" s="19" t="n">
        <f aca="false">I119+I120+I121+I122</f>
        <v>0</v>
      </c>
      <c r="J112" s="20" t="n">
        <f aca="false">J119+J120+J121+J122</f>
        <v>0</v>
      </c>
      <c r="K112" s="19" t="n">
        <f aca="false">K119+K120+K121+K122</f>
        <v>0</v>
      </c>
      <c r="L112" s="19" t="n">
        <f aca="false">L119+L120+L121+L122</f>
        <v>3441.67</v>
      </c>
      <c r="M112" s="19" t="n">
        <f aca="false">M119+M120+M121+M122</f>
        <v>47762690.4</v>
      </c>
      <c r="N112" s="19" t="n">
        <f aca="false">N119+N120+N121+N122</f>
        <v>0</v>
      </c>
      <c r="O112" s="19" t="n">
        <f aca="false">O119+O120+O121+O122</f>
        <v>0</v>
      </c>
      <c r="P112" s="19" t="n">
        <f aca="false">P119+P120+P121+P122</f>
        <v>0</v>
      </c>
      <c r="Q112" s="19" t="n">
        <f aca="false">Q119+Q120+Q121+Q122</f>
        <v>0</v>
      </c>
      <c r="R112" s="19" t="n">
        <f aca="false">R119+R120+R121+R122</f>
        <v>0</v>
      </c>
      <c r="S112" s="19" t="n">
        <f aca="false">S119+S120+S121+S122</f>
        <v>0</v>
      </c>
      <c r="T112" s="19" t="n">
        <f aca="false">T119+T120+T121+T122</f>
        <v>0</v>
      </c>
      <c r="U112" s="19" t="n">
        <f aca="false">U119+U120+U121+U122</f>
        <v>0</v>
      </c>
      <c r="V112" s="19" t="n">
        <f aca="false">V119+V120+V121+V122</f>
        <v>0</v>
      </c>
      <c r="W112" s="19" t="n">
        <f aca="false">W119+W120+W121+W122</f>
        <v>0</v>
      </c>
      <c r="X112" s="19" t="n">
        <f aca="false">X119+X120+X121+X122</f>
        <v>0</v>
      </c>
      <c r="Y112" s="19" t="n">
        <f aca="false">Y119+Y120+Y121+Y122</f>
        <v>0</v>
      </c>
      <c r="Z112" s="19" t="n">
        <f aca="false">Z119+Z120+Z121+Z122</f>
        <v>0</v>
      </c>
      <c r="AA112" s="19" t="n">
        <f aca="false">AA119+AA120+AA121+AA122</f>
        <v>0</v>
      </c>
      <c r="AB112" s="19" t="n">
        <f aca="false">AB119+AB120+AB121+AB122</f>
        <v>434412.05</v>
      </c>
      <c r="AC112" s="19" t="n">
        <f aca="false">AC119+AC120+AC121+AC122</f>
        <v>421494.74</v>
      </c>
      <c r="AD112" s="19" t="n">
        <f aca="false">AD119+AD120+AD121+AD122</f>
        <v>0</v>
      </c>
      <c r="AE112" s="6" t="s">
        <v>38</v>
      </c>
      <c r="AF112" s="6" t="s">
        <v>38</v>
      </c>
      <c r="AG112" s="6" t="s">
        <v>38</v>
      </c>
    </row>
    <row r="113" customFormat="false" ht="26.8" hidden="false" customHeight="false" outlineLevel="0" collapsed="false">
      <c r="A113" s="39" t="n">
        <v>57</v>
      </c>
      <c r="B113" s="22" t="s">
        <v>134</v>
      </c>
      <c r="C113" s="23" t="n">
        <f aca="false">D113+E113+F113+G113+H113+I113+K113+M113+O113+Q113+S113+T113+U113+V113+W113+X113+Y113+Z113+AA113+AB113+AC113+AD113</f>
        <v>8307287.34</v>
      </c>
      <c r="D113" s="19" t="n">
        <v>0</v>
      </c>
      <c r="E113" s="19" t="n">
        <v>0</v>
      </c>
      <c r="F113" s="19" t="n">
        <v>0</v>
      </c>
      <c r="G113" s="19" t="n">
        <v>0</v>
      </c>
      <c r="H113" s="19" t="n">
        <v>0</v>
      </c>
      <c r="I113" s="19" t="n">
        <v>0</v>
      </c>
      <c r="J113" s="20" t="n">
        <v>0</v>
      </c>
      <c r="K113" s="19" t="n">
        <v>0</v>
      </c>
      <c r="L113" s="19" t="n">
        <v>654.4</v>
      </c>
      <c r="M113" s="19" t="n">
        <v>8307287.34</v>
      </c>
      <c r="N113" s="19" t="n">
        <v>0</v>
      </c>
      <c r="O113" s="19" t="n">
        <v>0</v>
      </c>
      <c r="P113" s="19" t="n">
        <v>0</v>
      </c>
      <c r="Q113" s="19" t="n">
        <v>0</v>
      </c>
      <c r="R113" s="19" t="n">
        <v>0</v>
      </c>
      <c r="S113" s="19" t="n">
        <v>0</v>
      </c>
      <c r="T113" s="19" t="n">
        <v>0</v>
      </c>
      <c r="U113" s="19" t="n">
        <v>0</v>
      </c>
      <c r="V113" s="19" t="n">
        <v>0</v>
      </c>
      <c r="W113" s="19" t="n">
        <v>0</v>
      </c>
      <c r="X113" s="19" t="n">
        <v>0</v>
      </c>
      <c r="Y113" s="19" t="n">
        <v>0</v>
      </c>
      <c r="Z113" s="19" t="n">
        <v>0</v>
      </c>
      <c r="AA113" s="19" t="n">
        <v>0</v>
      </c>
      <c r="AB113" s="19" t="n">
        <v>0</v>
      </c>
      <c r="AC113" s="19" t="n">
        <v>0</v>
      </c>
      <c r="AD113" s="19" t="n">
        <v>0</v>
      </c>
      <c r="AE113" s="6" t="n">
        <v>2024</v>
      </c>
      <c r="AF113" s="6" t="n">
        <v>2024</v>
      </c>
      <c r="AG113" s="6" t="n">
        <v>2024</v>
      </c>
    </row>
    <row r="114" customFormat="false" ht="26.8" hidden="false" customHeight="false" outlineLevel="0" collapsed="false">
      <c r="A114" s="39" t="n">
        <v>58</v>
      </c>
      <c r="B114" s="22" t="s">
        <v>135</v>
      </c>
      <c r="C114" s="23" t="n">
        <f aca="false">D114+E114+F114+G114+H114+I114+K114+M114+O114+Q114+S114+T114+U114+V114+W114+X114+Y114+Z114+AA114+AB114+AC114+AD114</f>
        <v>4823913</v>
      </c>
      <c r="D114" s="19" t="n">
        <v>0</v>
      </c>
      <c r="E114" s="19" t="n">
        <v>0</v>
      </c>
      <c r="F114" s="19" t="n">
        <v>0</v>
      </c>
      <c r="G114" s="19" t="n">
        <v>0</v>
      </c>
      <c r="H114" s="19" t="n">
        <v>0</v>
      </c>
      <c r="I114" s="19" t="n">
        <v>0</v>
      </c>
      <c r="J114" s="20" t="n">
        <v>0</v>
      </c>
      <c r="K114" s="19" t="n">
        <v>0</v>
      </c>
      <c r="L114" s="19" t="n">
        <v>380</v>
      </c>
      <c r="M114" s="19" t="n">
        <v>4823913</v>
      </c>
      <c r="N114" s="19" t="n">
        <v>0</v>
      </c>
      <c r="O114" s="19" t="n">
        <v>0</v>
      </c>
      <c r="P114" s="19" t="n">
        <v>0</v>
      </c>
      <c r="Q114" s="19" t="n">
        <v>0</v>
      </c>
      <c r="R114" s="19" t="n">
        <v>0</v>
      </c>
      <c r="S114" s="19" t="n">
        <v>0</v>
      </c>
      <c r="T114" s="19" t="n">
        <v>0</v>
      </c>
      <c r="U114" s="19" t="n">
        <v>0</v>
      </c>
      <c r="V114" s="19" t="n">
        <v>0</v>
      </c>
      <c r="W114" s="19" t="n">
        <v>0</v>
      </c>
      <c r="X114" s="19" t="n">
        <v>0</v>
      </c>
      <c r="Y114" s="19" t="n">
        <v>0</v>
      </c>
      <c r="Z114" s="19" t="n">
        <v>0</v>
      </c>
      <c r="AA114" s="19" t="n">
        <v>0</v>
      </c>
      <c r="AB114" s="19" t="n">
        <v>0</v>
      </c>
      <c r="AC114" s="19" t="n">
        <v>0</v>
      </c>
      <c r="AD114" s="19" t="n">
        <v>0</v>
      </c>
      <c r="AE114" s="6" t="n">
        <v>2024</v>
      </c>
      <c r="AF114" s="6" t="n">
        <v>2024</v>
      </c>
      <c r="AG114" s="6" t="n">
        <v>2024</v>
      </c>
    </row>
    <row r="115" customFormat="false" ht="26.8" hidden="false" customHeight="false" outlineLevel="0" collapsed="false">
      <c r="A115" s="39" t="n">
        <v>59</v>
      </c>
      <c r="B115" s="22" t="s">
        <v>136</v>
      </c>
      <c r="C115" s="23" t="n">
        <f aca="false">D115+E115+F115+G115+H115+I115+K115+M115+O115+Q115+S115+T115+U115+V115+W115+X115+Y115+Z115+AA115+AB115+AC115+AD115</f>
        <v>5268221</v>
      </c>
      <c r="D115" s="19" t="n">
        <v>0</v>
      </c>
      <c r="E115" s="19" t="n">
        <v>0</v>
      </c>
      <c r="F115" s="19" t="n">
        <v>0</v>
      </c>
      <c r="G115" s="19" t="n">
        <v>0</v>
      </c>
      <c r="H115" s="19" t="n">
        <v>0</v>
      </c>
      <c r="I115" s="19" t="n">
        <v>0</v>
      </c>
      <c r="J115" s="20" t="n">
        <v>0</v>
      </c>
      <c r="K115" s="19" t="n">
        <v>0</v>
      </c>
      <c r="L115" s="19" t="n">
        <v>415</v>
      </c>
      <c r="M115" s="19" t="n">
        <v>5268221</v>
      </c>
      <c r="N115" s="19" t="n">
        <v>0</v>
      </c>
      <c r="O115" s="19" t="n">
        <v>0</v>
      </c>
      <c r="P115" s="19" t="n">
        <v>0</v>
      </c>
      <c r="Q115" s="19" t="n">
        <v>0</v>
      </c>
      <c r="R115" s="19" t="n">
        <v>0</v>
      </c>
      <c r="S115" s="19" t="n">
        <v>0</v>
      </c>
      <c r="T115" s="19" t="n">
        <v>0</v>
      </c>
      <c r="U115" s="19" t="n">
        <v>0</v>
      </c>
      <c r="V115" s="19" t="n">
        <v>0</v>
      </c>
      <c r="W115" s="19" t="n">
        <v>0</v>
      </c>
      <c r="X115" s="19" t="n">
        <v>0</v>
      </c>
      <c r="Y115" s="19" t="n">
        <v>0</v>
      </c>
      <c r="Z115" s="19" t="n">
        <v>0</v>
      </c>
      <c r="AA115" s="19" t="n">
        <v>0</v>
      </c>
      <c r="AB115" s="19" t="n">
        <v>0</v>
      </c>
      <c r="AC115" s="19" t="n">
        <v>0</v>
      </c>
      <c r="AD115" s="19" t="n">
        <v>0</v>
      </c>
      <c r="AE115" s="6" t="n">
        <v>2024</v>
      </c>
      <c r="AF115" s="6" t="n">
        <v>2024</v>
      </c>
      <c r="AG115" s="6" t="n">
        <v>2024</v>
      </c>
    </row>
    <row r="116" customFormat="false" ht="26.8" hidden="false" customHeight="false" outlineLevel="0" collapsed="false">
      <c r="A116" s="39" t="n">
        <v>60</v>
      </c>
      <c r="B116" s="22" t="s">
        <v>137</v>
      </c>
      <c r="C116" s="23" t="n">
        <f aca="false">D116+E116+F116+G116+H116+I116+K116+M116+O116+Q116+S116+T116+U116+V116+W116+X116+Y116+Z116+AA116+AB116+AC116+AD116</f>
        <v>9158086.24</v>
      </c>
      <c r="D116" s="19" t="n">
        <v>0</v>
      </c>
      <c r="E116" s="19" t="n">
        <v>0</v>
      </c>
      <c r="F116" s="19" t="n">
        <v>0</v>
      </c>
      <c r="G116" s="19" t="n">
        <v>0</v>
      </c>
      <c r="H116" s="19" t="n">
        <v>0</v>
      </c>
      <c r="I116" s="19" t="n">
        <v>0</v>
      </c>
      <c r="J116" s="20" t="n">
        <v>0</v>
      </c>
      <c r="K116" s="19" t="n">
        <v>0</v>
      </c>
      <c r="L116" s="19" t="n">
        <v>808.6</v>
      </c>
      <c r="M116" s="19" t="n">
        <v>8778355.66</v>
      </c>
      <c r="N116" s="19" t="n">
        <v>0</v>
      </c>
      <c r="O116" s="19" t="n">
        <v>0</v>
      </c>
      <c r="P116" s="19" t="n">
        <v>0</v>
      </c>
      <c r="Q116" s="19" t="n">
        <v>0</v>
      </c>
      <c r="R116" s="19" t="n">
        <v>0</v>
      </c>
      <c r="S116" s="19" t="n">
        <v>0</v>
      </c>
      <c r="T116" s="19" t="n">
        <v>0</v>
      </c>
      <c r="U116" s="19" t="n">
        <v>0</v>
      </c>
      <c r="V116" s="19" t="n">
        <v>0</v>
      </c>
      <c r="W116" s="19" t="n">
        <v>0</v>
      </c>
      <c r="X116" s="19" t="n">
        <v>0</v>
      </c>
      <c r="Y116" s="19" t="n">
        <v>0</v>
      </c>
      <c r="Z116" s="19" t="n">
        <v>0</v>
      </c>
      <c r="AA116" s="19" t="n">
        <v>0</v>
      </c>
      <c r="AB116" s="19" t="n">
        <v>179730.58</v>
      </c>
      <c r="AC116" s="19" t="n">
        <v>200000</v>
      </c>
      <c r="AD116" s="19" t="n">
        <v>0</v>
      </c>
      <c r="AE116" s="6" t="n">
        <v>2024</v>
      </c>
      <c r="AF116" s="6" t="n">
        <v>2024</v>
      </c>
      <c r="AG116" s="6" t="n">
        <v>2024</v>
      </c>
    </row>
    <row r="117" customFormat="false" ht="26.8" hidden="false" customHeight="false" outlineLevel="0" collapsed="false">
      <c r="A117" s="39" t="n">
        <v>61</v>
      </c>
      <c r="B117" s="29" t="s">
        <v>138</v>
      </c>
      <c r="C117" s="23" t="n">
        <f aca="false">D117+E117+F117+G117+H117+I117+K117+M117+O117+Q117+S117+T117+U117+V117+W117+X117+Y117+Z117+AA117+AB117+AC117+AD117</f>
        <v>7172398.1</v>
      </c>
      <c r="D117" s="19" t="n">
        <f aca="false">D130</f>
        <v>0</v>
      </c>
      <c r="E117" s="19" t="n">
        <f aca="false">E130</f>
        <v>0</v>
      </c>
      <c r="F117" s="19" t="n">
        <f aca="false">F130</f>
        <v>0</v>
      </c>
      <c r="G117" s="19" t="n">
        <f aca="false">G130</f>
        <v>0</v>
      </c>
      <c r="H117" s="19" t="n">
        <f aca="false">H130</f>
        <v>0</v>
      </c>
      <c r="I117" s="19" t="n">
        <f aca="false">I130</f>
        <v>0</v>
      </c>
      <c r="J117" s="20" t="n">
        <f aca="false">J130</f>
        <v>0</v>
      </c>
      <c r="K117" s="19" t="n">
        <f aca="false">K130</f>
        <v>0</v>
      </c>
      <c r="L117" s="19" t="n">
        <v>565</v>
      </c>
      <c r="M117" s="33" t="n">
        <v>7172398.1</v>
      </c>
      <c r="N117" s="19" t="n">
        <v>0</v>
      </c>
      <c r="O117" s="19" t="n">
        <v>0</v>
      </c>
      <c r="P117" s="19" t="n">
        <v>0</v>
      </c>
      <c r="Q117" s="19" t="n">
        <v>0</v>
      </c>
      <c r="R117" s="19" t="n">
        <v>0</v>
      </c>
      <c r="S117" s="19" t="n">
        <v>0</v>
      </c>
      <c r="T117" s="19" t="n">
        <v>0</v>
      </c>
      <c r="U117" s="19" t="n">
        <v>0</v>
      </c>
      <c r="V117" s="19" t="n">
        <v>0</v>
      </c>
      <c r="W117" s="19" t="n">
        <v>0</v>
      </c>
      <c r="X117" s="19" t="n">
        <v>0</v>
      </c>
      <c r="Y117" s="19" t="n">
        <v>0</v>
      </c>
      <c r="Z117" s="19" t="n">
        <v>0</v>
      </c>
      <c r="AA117" s="19" t="n">
        <v>0</v>
      </c>
      <c r="AB117" s="19" t="n">
        <v>0</v>
      </c>
      <c r="AC117" s="19" t="n">
        <v>0</v>
      </c>
      <c r="AD117" s="19" t="n">
        <v>0</v>
      </c>
      <c r="AE117" s="6"/>
      <c r="AF117" s="6"/>
      <c r="AG117" s="6"/>
    </row>
    <row r="118" customFormat="false" ht="26.8" hidden="false" customHeight="false" outlineLevel="0" collapsed="false">
      <c r="A118" s="32" t="n">
        <v>62</v>
      </c>
      <c r="B118" s="29" t="s">
        <v>139</v>
      </c>
      <c r="C118" s="23" t="n">
        <f aca="false">D118+E118+F118+G118+H118+I118+K118+M118+O118+Q118+S118+T118+U118+V118+W118+X118+Y118+Z118+AA118+AB118+AC118+AD118</f>
        <v>13456180.6</v>
      </c>
      <c r="D118" s="19" t="n">
        <f aca="false">D131</f>
        <v>0</v>
      </c>
      <c r="E118" s="19" t="n">
        <f aca="false">E131</f>
        <v>0</v>
      </c>
      <c r="F118" s="19" t="n">
        <f aca="false">F131</f>
        <v>0</v>
      </c>
      <c r="G118" s="19" t="n">
        <f aca="false">G131</f>
        <v>0</v>
      </c>
      <c r="H118" s="19" t="n">
        <f aca="false">H131</f>
        <v>0</v>
      </c>
      <c r="I118" s="19" t="n">
        <f aca="false">I131</f>
        <v>0</v>
      </c>
      <c r="J118" s="20" t="n">
        <f aca="false">J131</f>
        <v>0</v>
      </c>
      <c r="K118" s="19" t="n">
        <f aca="false">K131</f>
        <v>0</v>
      </c>
      <c r="L118" s="19" t="n">
        <v>1060</v>
      </c>
      <c r="M118" s="33" t="n">
        <v>12961754.29</v>
      </c>
      <c r="N118" s="19" t="n">
        <v>0</v>
      </c>
      <c r="O118" s="19" t="n">
        <v>0</v>
      </c>
      <c r="P118" s="19" t="n">
        <v>0</v>
      </c>
      <c r="Q118" s="19" t="n">
        <v>0</v>
      </c>
      <c r="R118" s="19" t="n">
        <v>0</v>
      </c>
      <c r="S118" s="19" t="n">
        <v>0</v>
      </c>
      <c r="T118" s="19" t="n">
        <v>0</v>
      </c>
      <c r="U118" s="19" t="n">
        <v>0</v>
      </c>
      <c r="V118" s="19" t="n">
        <v>0</v>
      </c>
      <c r="W118" s="19" t="n">
        <v>0</v>
      </c>
      <c r="X118" s="19" t="n">
        <v>0</v>
      </c>
      <c r="Y118" s="19" t="n">
        <v>0</v>
      </c>
      <c r="Z118" s="19" t="n">
        <v>0</v>
      </c>
      <c r="AA118" s="19" t="n">
        <v>0</v>
      </c>
      <c r="AB118" s="19" t="n">
        <v>300000</v>
      </c>
      <c r="AC118" s="19" t="n">
        <v>194426.31</v>
      </c>
      <c r="AD118" s="19" t="n">
        <v>0</v>
      </c>
      <c r="AE118" s="6"/>
      <c r="AF118" s="6"/>
      <c r="AG118" s="6"/>
    </row>
    <row r="119" customFormat="false" ht="26.8" hidden="false" customHeight="false" outlineLevel="0" collapsed="false">
      <c r="A119" s="18" t="s">
        <v>140</v>
      </c>
      <c r="B119" s="18"/>
      <c r="C119" s="19" t="n">
        <f aca="false">SUM(C120:C121)</f>
        <v>19961646.29</v>
      </c>
      <c r="D119" s="19" t="n">
        <f aca="false">D120</f>
        <v>0</v>
      </c>
      <c r="E119" s="19" t="n">
        <f aca="false">E120</f>
        <v>0</v>
      </c>
      <c r="F119" s="19" t="n">
        <f aca="false">F120</f>
        <v>0</v>
      </c>
      <c r="G119" s="19" t="n">
        <f aca="false">G120</f>
        <v>0</v>
      </c>
      <c r="H119" s="19" t="n">
        <f aca="false">H120</f>
        <v>0</v>
      </c>
      <c r="I119" s="19" t="n">
        <f aca="false">I120</f>
        <v>0</v>
      </c>
      <c r="J119" s="20" t="n">
        <f aca="false">J120</f>
        <v>0</v>
      </c>
      <c r="K119" s="19" t="n">
        <f aca="false">K120</f>
        <v>0</v>
      </c>
      <c r="L119" s="19" t="n">
        <f aca="false">L120</f>
        <v>823.36</v>
      </c>
      <c r="M119" s="19" t="n">
        <f aca="false">SUM(M120:M121)</f>
        <v>19355875.32</v>
      </c>
      <c r="N119" s="19" t="n">
        <f aca="false">N120</f>
        <v>0</v>
      </c>
      <c r="O119" s="19" t="n">
        <f aca="false">O120</f>
        <v>0</v>
      </c>
      <c r="P119" s="19" t="n">
        <f aca="false">P120</f>
        <v>0</v>
      </c>
      <c r="Q119" s="19" t="n">
        <f aca="false">Q120</f>
        <v>0</v>
      </c>
      <c r="R119" s="19" t="n">
        <f aca="false">R120</f>
        <v>0</v>
      </c>
      <c r="S119" s="19" t="n">
        <f aca="false">S120</f>
        <v>0</v>
      </c>
      <c r="T119" s="19" t="n">
        <f aca="false">T120</f>
        <v>0</v>
      </c>
      <c r="U119" s="19" t="n">
        <f aca="false">U120</f>
        <v>0</v>
      </c>
      <c r="V119" s="19" t="n">
        <f aca="false">V120</f>
        <v>0</v>
      </c>
      <c r="W119" s="19" t="n">
        <f aca="false">W120</f>
        <v>0</v>
      </c>
      <c r="X119" s="19" t="n">
        <f aca="false">X120</f>
        <v>0</v>
      </c>
      <c r="Y119" s="19" t="n">
        <f aca="false">Y120</f>
        <v>0</v>
      </c>
      <c r="Z119" s="19" t="n">
        <f aca="false">Z120</f>
        <v>0</v>
      </c>
      <c r="AA119" s="19" t="n">
        <f aca="false">AA120</f>
        <v>0</v>
      </c>
      <c r="AB119" s="19" t="n">
        <f aca="false">AB120</f>
        <v>118316.81</v>
      </c>
      <c r="AC119" s="19" t="n">
        <f aca="false">AC120</f>
        <v>131819.01</v>
      </c>
      <c r="AD119" s="19" t="n">
        <f aca="false">AD120</f>
        <v>0</v>
      </c>
      <c r="AE119" s="6" t="s">
        <v>38</v>
      </c>
      <c r="AF119" s="6" t="s">
        <v>38</v>
      </c>
      <c r="AG119" s="6" t="s">
        <v>38</v>
      </c>
    </row>
    <row r="120" customFormat="false" ht="26.8" hidden="false" customHeight="false" outlineLevel="0" collapsed="false">
      <c r="A120" s="32" t="n">
        <v>63</v>
      </c>
      <c r="B120" s="22" t="s">
        <v>141</v>
      </c>
      <c r="C120" s="23" t="n">
        <f aca="false">D120+E120+F120+G120+H120+I120+K120+M120+O120+Q120+S120+T120+U120+V120+W120+X120+Y120+Z120+AA120+AB120+AC120+AD120</f>
        <v>9082230.14</v>
      </c>
      <c r="D120" s="24" t="n">
        <v>0</v>
      </c>
      <c r="E120" s="24" t="n">
        <v>0</v>
      </c>
      <c r="F120" s="24" t="n">
        <v>0</v>
      </c>
      <c r="G120" s="24" t="n">
        <v>0</v>
      </c>
      <c r="H120" s="24" t="n">
        <v>0</v>
      </c>
      <c r="I120" s="24" t="n">
        <v>0</v>
      </c>
      <c r="J120" s="25" t="n">
        <v>0</v>
      </c>
      <c r="K120" s="24" t="n">
        <v>0</v>
      </c>
      <c r="L120" s="19" t="n">
        <v>823.36</v>
      </c>
      <c r="M120" s="33" t="n">
        <v>8832094.32</v>
      </c>
      <c r="N120" s="24" t="n">
        <v>0</v>
      </c>
      <c r="O120" s="24" t="n">
        <v>0</v>
      </c>
      <c r="P120" s="24" t="n">
        <v>0</v>
      </c>
      <c r="Q120" s="24" t="n">
        <v>0</v>
      </c>
      <c r="R120" s="24" t="n">
        <v>0</v>
      </c>
      <c r="S120" s="24" t="n">
        <v>0</v>
      </c>
      <c r="T120" s="24" t="n">
        <v>0</v>
      </c>
      <c r="U120" s="24" t="n">
        <v>0</v>
      </c>
      <c r="V120" s="24" t="n">
        <v>0</v>
      </c>
      <c r="W120" s="24" t="n">
        <v>0</v>
      </c>
      <c r="X120" s="24" t="n">
        <v>0</v>
      </c>
      <c r="Y120" s="24" t="n">
        <v>0</v>
      </c>
      <c r="Z120" s="24" t="n">
        <v>0</v>
      </c>
      <c r="AA120" s="24" t="n">
        <v>0</v>
      </c>
      <c r="AB120" s="19" t="n">
        <v>118316.81</v>
      </c>
      <c r="AC120" s="19" t="n">
        <v>131819.01</v>
      </c>
      <c r="AD120" s="24" t="n">
        <v>0</v>
      </c>
      <c r="AE120" s="6" t="n">
        <v>2025</v>
      </c>
      <c r="AF120" s="6" t="n">
        <v>2025</v>
      </c>
      <c r="AG120" s="6" t="n">
        <v>2025</v>
      </c>
    </row>
    <row r="121" customFormat="false" ht="25.5" hidden="false" customHeight="true" outlineLevel="0" collapsed="false">
      <c r="A121" s="32" t="n">
        <v>64</v>
      </c>
      <c r="B121" s="22" t="s">
        <v>142</v>
      </c>
      <c r="C121" s="23" t="n">
        <f aca="false">D121+E121+F121+G121+H121+I121+K121+M121+O121+Q121+S121+T121+U121+V121+W121+X121+Y121+Z121+AA121+AB121+AC121+AD121</f>
        <v>10879416.15</v>
      </c>
      <c r="D121" s="24" t="n">
        <v>0</v>
      </c>
      <c r="E121" s="24" t="n">
        <v>0</v>
      </c>
      <c r="F121" s="24" t="n">
        <v>0</v>
      </c>
      <c r="G121" s="24" t="n">
        <v>0</v>
      </c>
      <c r="H121" s="24" t="n">
        <v>0</v>
      </c>
      <c r="I121" s="24" t="n">
        <v>0</v>
      </c>
      <c r="J121" s="25" t="n">
        <v>0</v>
      </c>
      <c r="K121" s="24" t="n">
        <v>0</v>
      </c>
      <c r="L121" s="19" t="n">
        <v>1018.95</v>
      </c>
      <c r="M121" s="33" t="n">
        <v>10523781</v>
      </c>
      <c r="N121" s="24" t="n">
        <v>0</v>
      </c>
      <c r="O121" s="24" t="n">
        <v>0</v>
      </c>
      <c r="P121" s="24" t="n">
        <v>0</v>
      </c>
      <c r="Q121" s="24" t="n">
        <v>0</v>
      </c>
      <c r="R121" s="24" t="n">
        <v>0</v>
      </c>
      <c r="S121" s="24" t="n">
        <v>0</v>
      </c>
      <c r="T121" s="24" t="n">
        <v>0</v>
      </c>
      <c r="U121" s="24" t="n">
        <v>0</v>
      </c>
      <c r="V121" s="24" t="n">
        <v>0</v>
      </c>
      <c r="W121" s="24" t="n">
        <v>0</v>
      </c>
      <c r="X121" s="24" t="n">
        <v>0</v>
      </c>
      <c r="Y121" s="24" t="n">
        <v>0</v>
      </c>
      <c r="Z121" s="24" t="n">
        <v>0</v>
      </c>
      <c r="AA121" s="24" t="n">
        <v>0</v>
      </c>
      <c r="AB121" s="19" t="n">
        <v>197778.43</v>
      </c>
      <c r="AC121" s="19" t="n">
        <v>157856.72</v>
      </c>
      <c r="AD121" s="24" t="n">
        <v>0</v>
      </c>
      <c r="AE121" s="6" t="n">
        <v>2024</v>
      </c>
      <c r="AF121" s="6" t="n">
        <v>2024</v>
      </c>
      <c r="AG121" s="6" t="n">
        <v>2024</v>
      </c>
    </row>
    <row r="122" customFormat="false" ht="26.8" hidden="false" customHeight="false" outlineLevel="0" collapsed="false">
      <c r="A122" s="21" t="n">
        <v>65</v>
      </c>
      <c r="B122" s="22" t="s">
        <v>143</v>
      </c>
      <c r="C122" s="23" t="n">
        <f aca="false">D122+E122+F122+G122+H122+I122+K122+M122+O122+Q122+S122+T122+U122+V122+W122+X122+Y122+Z122+AA122+AB122+AC122+AD122</f>
        <v>9050939.76</v>
      </c>
      <c r="D122" s="24" t="n">
        <v>0</v>
      </c>
      <c r="E122" s="24" t="n">
        <v>0</v>
      </c>
      <c r="F122" s="24" t="n">
        <v>0</v>
      </c>
      <c r="G122" s="24" t="n">
        <v>0</v>
      </c>
      <c r="H122" s="24" t="n">
        <v>0</v>
      </c>
      <c r="I122" s="24" t="n">
        <v>0</v>
      </c>
      <c r="J122" s="25" t="n">
        <v>0</v>
      </c>
      <c r="K122" s="24" t="n">
        <v>0</v>
      </c>
      <c r="L122" s="19" t="n">
        <v>776</v>
      </c>
      <c r="M122" s="19" t="n">
        <v>9050939.76</v>
      </c>
      <c r="N122" s="24" t="n">
        <v>0</v>
      </c>
      <c r="O122" s="24" t="n">
        <v>0</v>
      </c>
      <c r="P122" s="19" t="n">
        <v>0</v>
      </c>
      <c r="Q122" s="19" t="n">
        <v>0</v>
      </c>
      <c r="R122" s="24" t="n">
        <v>0</v>
      </c>
      <c r="S122" s="24" t="n">
        <v>0</v>
      </c>
      <c r="T122" s="24" t="n">
        <v>0</v>
      </c>
      <c r="U122" s="24" t="n">
        <v>0</v>
      </c>
      <c r="V122" s="24" t="n">
        <v>0</v>
      </c>
      <c r="W122" s="24" t="n">
        <v>0</v>
      </c>
      <c r="X122" s="24" t="n">
        <v>0</v>
      </c>
      <c r="Y122" s="24" t="n">
        <v>0</v>
      </c>
      <c r="Z122" s="24" t="n">
        <v>0</v>
      </c>
      <c r="AA122" s="24" t="n">
        <v>0</v>
      </c>
      <c r="AB122" s="24" t="n">
        <v>0</v>
      </c>
      <c r="AC122" s="19" t="n">
        <v>0</v>
      </c>
      <c r="AD122" s="24" t="n">
        <v>0</v>
      </c>
      <c r="AE122" s="6" t="n">
        <v>2027</v>
      </c>
      <c r="AF122" s="6" t="n">
        <v>2027</v>
      </c>
      <c r="AG122" s="6" t="n">
        <v>2027</v>
      </c>
    </row>
    <row r="123" customFormat="false" ht="26.8" hidden="false" customHeight="false" outlineLevel="0" collapsed="false">
      <c r="A123" s="21" t="n">
        <v>66</v>
      </c>
      <c r="B123" s="22" t="s">
        <v>144</v>
      </c>
      <c r="C123" s="23" t="n">
        <f aca="false">D123+E123+F123+G123+H123+I123+K123+M123+O123+Q123+S123+T123+U123+V123+W123+X123+Y123+Z123+AA123+AB123+AC123+AD123</f>
        <v>3672291.2</v>
      </c>
      <c r="D123" s="24" t="n">
        <v>0</v>
      </c>
      <c r="E123" s="24" t="n">
        <v>0</v>
      </c>
      <c r="F123" s="24" t="n">
        <v>0</v>
      </c>
      <c r="G123" s="24" t="n">
        <v>0</v>
      </c>
      <c r="H123" s="24" t="n">
        <v>0</v>
      </c>
      <c r="I123" s="24" t="n">
        <v>0</v>
      </c>
      <c r="J123" s="25" t="n">
        <v>0</v>
      </c>
      <c r="K123" s="24" t="n">
        <v>0</v>
      </c>
      <c r="L123" s="19" t="n">
        <v>0</v>
      </c>
      <c r="M123" s="19" t="n">
        <v>0</v>
      </c>
      <c r="N123" s="24" t="n">
        <v>0</v>
      </c>
      <c r="O123" s="24" t="n">
        <v>0</v>
      </c>
      <c r="P123" s="19" t="n">
        <v>320</v>
      </c>
      <c r="Q123" s="19" t="n">
        <v>3672291.2</v>
      </c>
      <c r="R123" s="24" t="n">
        <v>0</v>
      </c>
      <c r="S123" s="24" t="n">
        <v>0</v>
      </c>
      <c r="T123" s="24" t="n">
        <v>0</v>
      </c>
      <c r="U123" s="24" t="n">
        <v>0</v>
      </c>
      <c r="V123" s="24" t="n">
        <v>0</v>
      </c>
      <c r="W123" s="24" t="n">
        <v>0</v>
      </c>
      <c r="X123" s="24" t="n">
        <v>0</v>
      </c>
      <c r="Y123" s="24" t="n">
        <v>0</v>
      </c>
      <c r="Z123" s="24" t="n">
        <v>0</v>
      </c>
      <c r="AA123" s="24" t="n">
        <v>0</v>
      </c>
      <c r="AB123" s="24" t="n">
        <v>0</v>
      </c>
      <c r="AC123" s="19" t="n">
        <v>0</v>
      </c>
      <c r="AD123" s="24" t="n">
        <v>0</v>
      </c>
      <c r="AE123" s="6" t="n">
        <v>2027</v>
      </c>
      <c r="AF123" s="6" t="n">
        <v>2027</v>
      </c>
      <c r="AG123" s="6" t="n">
        <v>2027</v>
      </c>
    </row>
    <row r="124" customFormat="false" ht="26.8" hidden="false" customHeight="false" outlineLevel="0" collapsed="false">
      <c r="A124" s="18" t="s">
        <v>145</v>
      </c>
      <c r="B124" s="18"/>
      <c r="C124" s="19" t="n">
        <f aca="false">C125</f>
        <v>5256549.74</v>
      </c>
      <c r="D124" s="19" t="n">
        <f aca="false">D125</f>
        <v>0</v>
      </c>
      <c r="E124" s="19" t="n">
        <f aca="false">E125</f>
        <v>0</v>
      </c>
      <c r="F124" s="19" t="n">
        <f aca="false">F125</f>
        <v>0</v>
      </c>
      <c r="G124" s="19" t="n">
        <f aca="false">G125</f>
        <v>0</v>
      </c>
      <c r="H124" s="19" t="n">
        <f aca="false">H125</f>
        <v>0</v>
      </c>
      <c r="I124" s="19" t="n">
        <f aca="false">I125</f>
        <v>0</v>
      </c>
      <c r="J124" s="20" t="n">
        <f aca="false">J125</f>
        <v>0</v>
      </c>
      <c r="K124" s="19" t="n">
        <f aca="false">K125</f>
        <v>0</v>
      </c>
      <c r="L124" s="19" t="n">
        <f aca="false">L125</f>
        <v>488.22</v>
      </c>
      <c r="M124" s="19" t="n">
        <f aca="false">M125</f>
        <v>4887754.81</v>
      </c>
      <c r="N124" s="19" t="n">
        <f aca="false">N125</f>
        <v>0</v>
      </c>
      <c r="O124" s="19" t="n">
        <f aca="false">O125</f>
        <v>0</v>
      </c>
      <c r="P124" s="19" t="n">
        <f aca="false">P125</f>
        <v>0</v>
      </c>
      <c r="Q124" s="19" t="n">
        <f aca="false">Q125</f>
        <v>0</v>
      </c>
      <c r="R124" s="19" t="n">
        <f aca="false">R125</f>
        <v>0</v>
      </c>
      <c r="S124" s="19" t="n">
        <f aca="false">S125</f>
        <v>0</v>
      </c>
      <c r="T124" s="19" t="n">
        <f aca="false">T125</f>
        <v>0</v>
      </c>
      <c r="U124" s="19" t="n">
        <f aca="false">U125</f>
        <v>0</v>
      </c>
      <c r="V124" s="19" t="n">
        <f aca="false">V125</f>
        <v>0</v>
      </c>
      <c r="W124" s="19" t="n">
        <f aca="false">W125</f>
        <v>0</v>
      </c>
      <c r="X124" s="19" t="n">
        <f aca="false">X125</f>
        <v>0</v>
      </c>
      <c r="Y124" s="19" t="n">
        <f aca="false">Y125</f>
        <v>0</v>
      </c>
      <c r="Z124" s="19" t="n">
        <f aca="false">Z125</f>
        <v>0</v>
      </c>
      <c r="AA124" s="19" t="n">
        <f aca="false">AA125</f>
        <v>0</v>
      </c>
      <c r="AB124" s="19" t="n">
        <f aca="false">AB125</f>
        <v>295845.19</v>
      </c>
      <c r="AC124" s="19" t="n">
        <f aca="false">AC125</f>
        <v>72949.74</v>
      </c>
      <c r="AD124" s="19" t="n">
        <f aca="false">AD125</f>
        <v>0</v>
      </c>
      <c r="AE124" s="6" t="s">
        <v>38</v>
      </c>
      <c r="AF124" s="6" t="s">
        <v>38</v>
      </c>
      <c r="AG124" s="6" t="s">
        <v>38</v>
      </c>
    </row>
    <row r="125" customFormat="false" ht="26.8" hidden="false" customHeight="false" outlineLevel="0" collapsed="false">
      <c r="A125" s="32" t="n">
        <v>67</v>
      </c>
      <c r="B125" s="22" t="s">
        <v>146</v>
      </c>
      <c r="C125" s="23" t="n">
        <f aca="false">D125+E125+F125+G125+H125+I125+K125+M125+O125+Q125+S125+T125+U125+V125+W125+X125+Y125+Z125+AA125+AB125+AC125+AD125</f>
        <v>5256549.74</v>
      </c>
      <c r="D125" s="24" t="n">
        <v>0</v>
      </c>
      <c r="E125" s="24" t="n">
        <v>0</v>
      </c>
      <c r="F125" s="24" t="n">
        <v>0</v>
      </c>
      <c r="G125" s="24" t="n">
        <v>0</v>
      </c>
      <c r="H125" s="24" t="n">
        <v>0</v>
      </c>
      <c r="I125" s="24" t="n">
        <v>0</v>
      </c>
      <c r="J125" s="25" t="n">
        <v>0</v>
      </c>
      <c r="K125" s="24" t="n">
        <v>0</v>
      </c>
      <c r="L125" s="19" t="n">
        <v>488.22</v>
      </c>
      <c r="M125" s="33" t="n">
        <v>4887754.81</v>
      </c>
      <c r="N125" s="24" t="n">
        <v>0</v>
      </c>
      <c r="O125" s="24" t="n">
        <v>0</v>
      </c>
      <c r="P125" s="24" t="n">
        <v>0</v>
      </c>
      <c r="Q125" s="24" t="n">
        <v>0</v>
      </c>
      <c r="R125" s="24" t="n">
        <v>0</v>
      </c>
      <c r="S125" s="24" t="n">
        <v>0</v>
      </c>
      <c r="T125" s="24" t="n">
        <v>0</v>
      </c>
      <c r="U125" s="24" t="n">
        <v>0</v>
      </c>
      <c r="V125" s="24" t="n">
        <v>0</v>
      </c>
      <c r="W125" s="24" t="n">
        <v>0</v>
      </c>
      <c r="X125" s="24" t="n">
        <v>0</v>
      </c>
      <c r="Y125" s="24" t="n">
        <v>0</v>
      </c>
      <c r="Z125" s="24" t="n">
        <v>0</v>
      </c>
      <c r="AA125" s="24" t="n">
        <v>0</v>
      </c>
      <c r="AB125" s="19" t="n">
        <v>295845.19</v>
      </c>
      <c r="AC125" s="19" t="n">
        <v>72949.74</v>
      </c>
      <c r="AD125" s="24" t="n">
        <v>0</v>
      </c>
      <c r="AE125" s="6" t="n">
        <v>2025</v>
      </c>
      <c r="AF125" s="6" t="n">
        <v>2025</v>
      </c>
      <c r="AG125" s="6" t="n">
        <v>2025</v>
      </c>
    </row>
    <row r="126" customFormat="false" ht="26.8" hidden="false" customHeight="false" outlineLevel="0" collapsed="false">
      <c r="A126" s="18" t="s">
        <v>147</v>
      </c>
      <c r="B126" s="18"/>
      <c r="C126" s="19" t="n">
        <f aca="false">C127+C128</f>
        <v>10826718.02</v>
      </c>
      <c r="D126" s="19" t="n">
        <f aca="false">D127+D128</f>
        <v>0</v>
      </c>
      <c r="E126" s="19" t="n">
        <f aca="false">E127+E128</f>
        <v>0</v>
      </c>
      <c r="F126" s="19" t="n">
        <f aca="false">F127+F128</f>
        <v>0</v>
      </c>
      <c r="G126" s="19" t="n">
        <f aca="false">G127+G128</f>
        <v>0</v>
      </c>
      <c r="H126" s="19" t="n">
        <f aca="false">H127+H128</f>
        <v>0</v>
      </c>
      <c r="I126" s="19" t="n">
        <f aca="false">I127+I128</f>
        <v>0</v>
      </c>
      <c r="J126" s="19" t="n">
        <f aca="false">J127+J128</f>
        <v>0</v>
      </c>
      <c r="K126" s="19" t="n">
        <f aca="false">K127+K128</f>
        <v>0</v>
      </c>
      <c r="L126" s="19" t="n">
        <f aca="false">L127+L128</f>
        <v>840</v>
      </c>
      <c r="M126" s="19" t="n">
        <f aca="false">M127+M128</f>
        <v>10663388.4</v>
      </c>
      <c r="N126" s="19" t="n">
        <f aca="false">N127+N128</f>
        <v>0</v>
      </c>
      <c r="O126" s="19" t="n">
        <f aca="false">O127+O128</f>
        <v>0</v>
      </c>
      <c r="P126" s="19" t="n">
        <f aca="false">P127+P128</f>
        <v>0</v>
      </c>
      <c r="Q126" s="19" t="n">
        <f aca="false">Q127+Q128</f>
        <v>0</v>
      </c>
      <c r="R126" s="19" t="n">
        <f aca="false">R127+R128</f>
        <v>0</v>
      </c>
      <c r="S126" s="19" t="n">
        <f aca="false">S127+S128</f>
        <v>0</v>
      </c>
      <c r="T126" s="19" t="n">
        <f aca="false">T127+T128</f>
        <v>0</v>
      </c>
      <c r="U126" s="19" t="n">
        <f aca="false">U127+U128</f>
        <v>0</v>
      </c>
      <c r="V126" s="19" t="n">
        <f aca="false">V127+V128</f>
        <v>0</v>
      </c>
      <c r="W126" s="19" t="n">
        <f aca="false">W127+W128</f>
        <v>0</v>
      </c>
      <c r="X126" s="19" t="n">
        <f aca="false">X127+X128</f>
        <v>0</v>
      </c>
      <c r="Y126" s="19" t="n">
        <f aca="false">Y127+Y128</f>
        <v>0</v>
      </c>
      <c r="Z126" s="19" t="n">
        <f aca="false">Z127+Z128</f>
        <v>0</v>
      </c>
      <c r="AA126" s="19" t="n">
        <f aca="false">AA127+AA128</f>
        <v>0</v>
      </c>
      <c r="AB126" s="19" t="n">
        <f aca="false">AB127+AB128</f>
        <v>0</v>
      </c>
      <c r="AC126" s="19" t="n">
        <f aca="false">AC127+AC128</f>
        <v>163329.62</v>
      </c>
      <c r="AD126" s="14" t="n">
        <f aca="false">AD127+AD128</f>
        <v>0</v>
      </c>
      <c r="AE126" s="6" t="s">
        <v>38</v>
      </c>
      <c r="AF126" s="6" t="s">
        <v>38</v>
      </c>
      <c r="AG126" s="6" t="s">
        <v>38</v>
      </c>
    </row>
    <row r="127" customFormat="false" ht="26.8" hidden="false" customHeight="false" outlineLevel="0" collapsed="false">
      <c r="A127" s="32" t="n">
        <v>68</v>
      </c>
      <c r="B127" s="22" t="s">
        <v>148</v>
      </c>
      <c r="C127" s="23" t="n">
        <f aca="false">D127+E127+F127+G127+H127+I127+K127+M127+O127+Q127+S127+T127+U127+V127+W127+X127+Y127+Z127+AA127+AB127+AC127+AD127</f>
        <v>163329.62</v>
      </c>
      <c r="D127" s="24" t="n">
        <v>0</v>
      </c>
      <c r="E127" s="24" t="n">
        <v>0</v>
      </c>
      <c r="F127" s="24" t="n">
        <v>0</v>
      </c>
      <c r="G127" s="24" t="n">
        <v>0</v>
      </c>
      <c r="H127" s="24" t="n">
        <v>0</v>
      </c>
      <c r="I127" s="24" t="n">
        <v>0</v>
      </c>
      <c r="J127" s="25" t="n">
        <v>0</v>
      </c>
      <c r="K127" s="24" t="n">
        <v>0</v>
      </c>
      <c r="L127" s="19" t="n">
        <v>0</v>
      </c>
      <c r="M127" s="33" t="n">
        <v>0</v>
      </c>
      <c r="N127" s="24" t="n">
        <v>0</v>
      </c>
      <c r="O127" s="24" t="n">
        <v>0</v>
      </c>
      <c r="P127" s="24" t="n">
        <v>0</v>
      </c>
      <c r="Q127" s="19" t="n">
        <v>0</v>
      </c>
      <c r="R127" s="24" t="n">
        <v>0</v>
      </c>
      <c r="S127" s="24" t="n">
        <v>0</v>
      </c>
      <c r="T127" s="24" t="n">
        <v>0</v>
      </c>
      <c r="U127" s="24" t="n">
        <v>0</v>
      </c>
      <c r="V127" s="24" t="n">
        <v>0</v>
      </c>
      <c r="W127" s="24" t="n">
        <v>0</v>
      </c>
      <c r="X127" s="24" t="n">
        <v>0</v>
      </c>
      <c r="Y127" s="24" t="n">
        <v>0</v>
      </c>
      <c r="Z127" s="24" t="n">
        <v>0</v>
      </c>
      <c r="AA127" s="24" t="n">
        <v>0</v>
      </c>
      <c r="AB127" s="19" t="n">
        <f aca="false">ROUND(Q127*1.5%,2)</f>
        <v>0</v>
      </c>
      <c r="AC127" s="24" t="n">
        <v>163329.62</v>
      </c>
      <c r="AD127" s="24" t="n">
        <v>0</v>
      </c>
      <c r="AE127" s="6" t="n">
        <v>2025</v>
      </c>
      <c r="AF127" s="6" t="n">
        <v>2025</v>
      </c>
      <c r="AG127" s="6" t="n">
        <v>2025</v>
      </c>
    </row>
    <row r="128" customFormat="false" ht="26.8" hidden="false" customHeight="false" outlineLevel="0" collapsed="false">
      <c r="A128" s="21" t="n">
        <v>69</v>
      </c>
      <c r="B128" s="22" t="s">
        <v>149</v>
      </c>
      <c r="C128" s="23" t="n">
        <f aca="false">D128+E128+F128+G128+H128+I128+K128+M128+O128+Q128+S128+T128+U128+V128+W128+X128+Y128+Z128+AA128+AB128+AC128+AD128</f>
        <v>10663388.4</v>
      </c>
      <c r="D128" s="24" t="n">
        <v>0</v>
      </c>
      <c r="E128" s="24" t="n">
        <v>0</v>
      </c>
      <c r="F128" s="24" t="n">
        <v>0</v>
      </c>
      <c r="G128" s="24" t="n">
        <v>0</v>
      </c>
      <c r="H128" s="24" t="n">
        <v>0</v>
      </c>
      <c r="I128" s="24" t="n">
        <v>0</v>
      </c>
      <c r="J128" s="25" t="n">
        <v>0</v>
      </c>
      <c r="K128" s="24" t="n">
        <v>0</v>
      </c>
      <c r="L128" s="26" t="n">
        <v>840</v>
      </c>
      <c r="M128" s="19" t="n">
        <v>10663388.4</v>
      </c>
      <c r="N128" s="24" t="n">
        <v>0</v>
      </c>
      <c r="O128" s="24" t="n">
        <v>0</v>
      </c>
      <c r="P128" s="24" t="n">
        <v>0</v>
      </c>
      <c r="Q128" s="24" t="n">
        <v>0</v>
      </c>
      <c r="R128" s="24" t="n">
        <v>0</v>
      </c>
      <c r="S128" s="24" t="n">
        <v>0</v>
      </c>
      <c r="T128" s="24" t="n">
        <v>0</v>
      </c>
      <c r="U128" s="24" t="n">
        <v>0</v>
      </c>
      <c r="V128" s="24" t="n">
        <v>0</v>
      </c>
      <c r="W128" s="24" t="n">
        <v>0</v>
      </c>
      <c r="X128" s="24" t="n">
        <v>0</v>
      </c>
      <c r="Y128" s="24" t="n">
        <v>0</v>
      </c>
      <c r="Z128" s="24" t="n">
        <v>0</v>
      </c>
      <c r="AA128" s="24" t="n">
        <v>0</v>
      </c>
      <c r="AB128" s="24" t="n">
        <f aca="false">ROUND(Q128*0.9416%,2)+ROUND(S128*0.9416%,2)</f>
        <v>0</v>
      </c>
      <c r="AC128" s="24" t="n">
        <v>0</v>
      </c>
      <c r="AD128" s="24" t="n">
        <v>0</v>
      </c>
      <c r="AE128" s="6" t="s">
        <v>42</v>
      </c>
      <c r="AF128" s="27" t="n">
        <v>2025</v>
      </c>
      <c r="AG128" s="28" t="n">
        <v>2025</v>
      </c>
    </row>
    <row r="129" customFormat="false" ht="26.8" hidden="false" customHeight="false" outlineLevel="0" collapsed="false">
      <c r="A129" s="18" t="s">
        <v>150</v>
      </c>
      <c r="B129" s="39"/>
      <c r="C129" s="19" t="n">
        <f aca="false">SUM(C130+C131)</f>
        <v>12708476.5</v>
      </c>
      <c r="D129" s="19" t="n">
        <f aca="false">D130</f>
        <v>0</v>
      </c>
      <c r="E129" s="19" t="n">
        <f aca="false">E130</f>
        <v>0</v>
      </c>
      <c r="F129" s="19" t="n">
        <f aca="false">F130</f>
        <v>0</v>
      </c>
      <c r="G129" s="19" t="n">
        <f aca="false">G130</f>
        <v>0</v>
      </c>
      <c r="H129" s="19" t="n">
        <f aca="false">H130</f>
        <v>0</v>
      </c>
      <c r="I129" s="19" t="n">
        <f aca="false">I130</f>
        <v>0</v>
      </c>
      <c r="J129" s="20" t="n">
        <f aca="false">J130</f>
        <v>0</v>
      </c>
      <c r="K129" s="19" t="n">
        <f aca="false">K130</f>
        <v>0</v>
      </c>
      <c r="L129" s="19" t="n">
        <f aca="false">L130</f>
        <v>632.4</v>
      </c>
      <c r="M129" s="19" t="n">
        <f aca="false">M130</f>
        <v>7486335.82</v>
      </c>
      <c r="N129" s="19" t="n">
        <f aca="false">N130</f>
        <v>0</v>
      </c>
      <c r="O129" s="19" t="n">
        <f aca="false">O130</f>
        <v>0</v>
      </c>
      <c r="P129" s="19" t="n">
        <f aca="false">P130</f>
        <v>0</v>
      </c>
      <c r="Q129" s="19" t="n">
        <f aca="false">Q130</f>
        <v>0</v>
      </c>
      <c r="R129" s="19" t="n">
        <f aca="false">R130</f>
        <v>0</v>
      </c>
      <c r="S129" s="19" t="n">
        <f aca="false">S130</f>
        <v>0</v>
      </c>
      <c r="T129" s="19" t="n">
        <f aca="false">T130</f>
        <v>0</v>
      </c>
      <c r="U129" s="19" t="n">
        <f aca="false">U130</f>
        <v>0</v>
      </c>
      <c r="V129" s="19" t="n">
        <f aca="false">V130</f>
        <v>0</v>
      </c>
      <c r="W129" s="19" t="n">
        <f aca="false">W130</f>
        <v>0</v>
      </c>
      <c r="X129" s="19" t="n">
        <f aca="false">X130</f>
        <v>0</v>
      </c>
      <c r="Y129" s="19" t="n">
        <f aca="false">Y130</f>
        <v>0</v>
      </c>
      <c r="Z129" s="19" t="n">
        <f aca="false">Z130</f>
        <v>0</v>
      </c>
      <c r="AA129" s="19" t="n">
        <f aca="false">AA130</f>
        <v>0</v>
      </c>
      <c r="AB129" s="19" t="n">
        <f aca="false">AB130</f>
        <v>115087.12</v>
      </c>
      <c r="AC129" s="19" t="n">
        <f aca="false">AC130</f>
        <v>111733.56</v>
      </c>
      <c r="AD129" s="19" t="n">
        <f aca="false">AD130</f>
        <v>0</v>
      </c>
      <c r="AE129" s="6" t="s">
        <v>38</v>
      </c>
      <c r="AF129" s="6" t="s">
        <v>38</v>
      </c>
      <c r="AG129" s="6" t="s">
        <v>38</v>
      </c>
    </row>
    <row r="130" customFormat="false" ht="26.8" hidden="false" customHeight="false" outlineLevel="0" collapsed="false">
      <c r="A130" s="32" t="n">
        <v>70</v>
      </c>
      <c r="B130" s="22" t="s">
        <v>151</v>
      </c>
      <c r="C130" s="23" t="n">
        <f aca="false">D130+E130+F130+G130+H130+I130+K130+M130+O130+Q130+S130+T130+U130+V130+W130+X130+Y130+Z130+AA130+AB130+AC130+AD130</f>
        <v>7713156.5</v>
      </c>
      <c r="D130" s="24" t="n">
        <v>0</v>
      </c>
      <c r="E130" s="24" t="n">
        <v>0</v>
      </c>
      <c r="F130" s="24" t="n">
        <v>0</v>
      </c>
      <c r="G130" s="24" t="n">
        <v>0</v>
      </c>
      <c r="H130" s="24" t="n">
        <v>0</v>
      </c>
      <c r="I130" s="24" t="n">
        <v>0</v>
      </c>
      <c r="J130" s="25" t="n">
        <v>0</v>
      </c>
      <c r="K130" s="24" t="n">
        <v>0</v>
      </c>
      <c r="L130" s="19" t="n">
        <v>632.4</v>
      </c>
      <c r="M130" s="33" t="n">
        <v>7486335.82</v>
      </c>
      <c r="N130" s="24" t="n">
        <v>0</v>
      </c>
      <c r="O130" s="24" t="n">
        <v>0</v>
      </c>
      <c r="P130" s="24" t="n">
        <v>0</v>
      </c>
      <c r="Q130" s="24" t="n">
        <v>0</v>
      </c>
      <c r="R130" s="24" t="n">
        <v>0</v>
      </c>
      <c r="S130" s="24" t="n">
        <v>0</v>
      </c>
      <c r="T130" s="24" t="n">
        <v>0</v>
      </c>
      <c r="U130" s="24" t="n">
        <v>0</v>
      </c>
      <c r="V130" s="24" t="n">
        <v>0</v>
      </c>
      <c r="W130" s="24" t="n">
        <v>0</v>
      </c>
      <c r="X130" s="24" t="n">
        <v>0</v>
      </c>
      <c r="Y130" s="24" t="n">
        <v>0</v>
      </c>
      <c r="Z130" s="24" t="n">
        <v>0</v>
      </c>
      <c r="AA130" s="24" t="n">
        <v>0</v>
      </c>
      <c r="AB130" s="19" t="n">
        <v>115087.12</v>
      </c>
      <c r="AC130" s="19" t="n">
        <v>111733.56</v>
      </c>
      <c r="AD130" s="24" t="n">
        <v>0</v>
      </c>
      <c r="AE130" s="6" t="n">
        <v>2025</v>
      </c>
      <c r="AF130" s="6" t="n">
        <v>2025</v>
      </c>
      <c r="AG130" s="6" t="n">
        <v>2025</v>
      </c>
    </row>
    <row r="131" customFormat="false" ht="26.8" hidden="false" customHeight="false" outlineLevel="0" collapsed="false">
      <c r="A131" s="21" t="n">
        <v>71</v>
      </c>
      <c r="B131" s="22" t="s">
        <v>152</v>
      </c>
      <c r="C131" s="23" t="n">
        <f aca="false">D131+E131+F131+G131+H131+I131+K131+M131+O131+Q131+S131+T131+U131+V131+W131+X131+Y131+Z131+AA131+AB131+AC131+AD131</f>
        <v>4995320</v>
      </c>
      <c r="D131" s="24" t="n">
        <v>0</v>
      </c>
      <c r="E131" s="24" t="n">
        <v>0</v>
      </c>
      <c r="F131" s="24" t="n">
        <v>0</v>
      </c>
      <c r="G131" s="24" t="n">
        <v>0</v>
      </c>
      <c r="H131" s="24" t="n">
        <v>0</v>
      </c>
      <c r="I131" s="24" t="n">
        <v>0</v>
      </c>
      <c r="J131" s="25" t="n">
        <v>0</v>
      </c>
      <c r="K131" s="24" t="n">
        <v>0</v>
      </c>
      <c r="L131" s="19" t="n">
        <v>449</v>
      </c>
      <c r="M131" s="19" t="n">
        <v>4795320</v>
      </c>
      <c r="N131" s="24" t="n">
        <v>0</v>
      </c>
      <c r="O131" s="24" t="n">
        <v>0</v>
      </c>
      <c r="P131" s="24" t="n">
        <v>0</v>
      </c>
      <c r="Q131" s="24" t="n">
        <v>0</v>
      </c>
      <c r="R131" s="24" t="n">
        <v>0</v>
      </c>
      <c r="S131" s="24" t="n">
        <v>0</v>
      </c>
      <c r="T131" s="24" t="n">
        <v>0</v>
      </c>
      <c r="U131" s="24" t="n">
        <v>0</v>
      </c>
      <c r="V131" s="24" t="n">
        <v>0</v>
      </c>
      <c r="W131" s="24" t="n">
        <v>0</v>
      </c>
      <c r="X131" s="24" t="n">
        <v>0</v>
      </c>
      <c r="Y131" s="24" t="n">
        <v>0</v>
      </c>
      <c r="Z131" s="24" t="n">
        <v>0</v>
      </c>
      <c r="AA131" s="24" t="n">
        <v>0</v>
      </c>
      <c r="AB131" s="19" t="n">
        <v>200000</v>
      </c>
      <c r="AC131" s="19" t="n">
        <f aca="false">ROUND(R131*1.5%,2)</f>
        <v>0</v>
      </c>
      <c r="AD131" s="24" t="n">
        <v>0</v>
      </c>
      <c r="AE131" s="6" t="n">
        <v>2025</v>
      </c>
      <c r="AF131" s="6" t="n">
        <v>2025</v>
      </c>
      <c r="AG131" s="6" t="n">
        <v>2025</v>
      </c>
    </row>
    <row r="132" customFormat="false" ht="27.75" hidden="false" customHeight="true" outlineLevel="0" collapsed="false">
      <c r="A132" s="21"/>
      <c r="B132" s="39" t="s">
        <v>147</v>
      </c>
      <c r="C132" s="23" t="n">
        <f aca="false">C133</f>
        <v>10742596.3</v>
      </c>
      <c r="D132" s="23" t="n">
        <f aca="false">D133</f>
        <v>0</v>
      </c>
      <c r="E132" s="23" t="n">
        <f aca="false">E133</f>
        <v>0</v>
      </c>
      <c r="F132" s="23" t="n">
        <f aca="false">F133</f>
        <v>0</v>
      </c>
      <c r="G132" s="23" t="n">
        <f aca="false">G133</f>
        <v>0</v>
      </c>
      <c r="H132" s="23" t="n">
        <f aca="false">H133</f>
        <v>0</v>
      </c>
      <c r="I132" s="23" t="n">
        <f aca="false">I133</f>
        <v>0</v>
      </c>
      <c r="J132" s="23" t="n">
        <f aca="false">J133</f>
        <v>0</v>
      </c>
      <c r="K132" s="23" t="n">
        <f aca="false">K133</f>
        <v>0</v>
      </c>
      <c r="L132" s="23" t="n">
        <f aca="false">L133</f>
        <v>0</v>
      </c>
      <c r="M132" s="23" t="n">
        <f aca="false">M133</f>
        <v>0</v>
      </c>
      <c r="N132" s="23" t="n">
        <f aca="false">N133</f>
        <v>0</v>
      </c>
      <c r="O132" s="23" t="n">
        <f aca="false">O133</f>
        <v>0</v>
      </c>
      <c r="P132" s="23" t="n">
        <f aca="false">P133</f>
        <v>930</v>
      </c>
      <c r="Q132" s="23" t="n">
        <f aca="false">Q133</f>
        <v>10672596.3</v>
      </c>
      <c r="R132" s="23" t="n">
        <f aca="false">R133</f>
        <v>0</v>
      </c>
      <c r="S132" s="23" t="n">
        <f aca="false">S133</f>
        <v>0</v>
      </c>
      <c r="T132" s="23" t="n">
        <f aca="false">T133</f>
        <v>0</v>
      </c>
      <c r="U132" s="23" t="n">
        <f aca="false">U133</f>
        <v>0</v>
      </c>
      <c r="V132" s="23" t="n">
        <f aca="false">V133</f>
        <v>0</v>
      </c>
      <c r="W132" s="23" t="n">
        <f aca="false">W133</f>
        <v>0</v>
      </c>
      <c r="X132" s="23" t="n">
        <f aca="false">X133</f>
        <v>0</v>
      </c>
      <c r="Y132" s="23" t="n">
        <f aca="false">Y133</f>
        <v>0</v>
      </c>
      <c r="Z132" s="23" t="n">
        <f aca="false">Z133</f>
        <v>0</v>
      </c>
      <c r="AA132" s="23" t="n">
        <f aca="false">AA133</f>
        <v>0</v>
      </c>
      <c r="AB132" s="23" t="n">
        <f aca="false">AB133</f>
        <v>0</v>
      </c>
      <c r="AC132" s="23" t="n">
        <f aca="false">AC133</f>
        <v>70000</v>
      </c>
      <c r="AD132" s="23" t="n">
        <f aca="false">AD133</f>
        <v>0</v>
      </c>
      <c r="AE132" s="6" t="s">
        <v>38</v>
      </c>
      <c r="AF132" s="6" t="s">
        <v>38</v>
      </c>
      <c r="AG132" s="6" t="s">
        <v>38</v>
      </c>
    </row>
    <row r="133" customFormat="false" ht="26.8" hidden="false" customHeight="false" outlineLevel="0" collapsed="false">
      <c r="A133" s="21" t="n">
        <v>72</v>
      </c>
      <c r="B133" s="22" t="s">
        <v>153</v>
      </c>
      <c r="C133" s="23" t="n">
        <f aca="false">D133+E133+F133+G133+H133+I133+K133+M133+O133+Q133+S133+T133+U133+V133+W133+X133+Y133+Z133+AA133+AB133+AC133+AD133</f>
        <v>10742596.3</v>
      </c>
      <c r="D133" s="24" t="n">
        <v>0</v>
      </c>
      <c r="E133" s="24" t="n">
        <v>0</v>
      </c>
      <c r="F133" s="24" t="n">
        <v>0</v>
      </c>
      <c r="G133" s="24" t="n">
        <v>0</v>
      </c>
      <c r="H133" s="24" t="n">
        <v>0</v>
      </c>
      <c r="I133" s="24" t="n">
        <v>0</v>
      </c>
      <c r="J133" s="25" t="n">
        <v>0</v>
      </c>
      <c r="K133" s="24" t="n">
        <v>0</v>
      </c>
      <c r="L133" s="19" t="n">
        <v>0</v>
      </c>
      <c r="M133" s="33" t="n">
        <v>0</v>
      </c>
      <c r="N133" s="24" t="n">
        <v>0</v>
      </c>
      <c r="O133" s="24" t="n">
        <v>0</v>
      </c>
      <c r="P133" s="24" t="n">
        <v>930</v>
      </c>
      <c r="Q133" s="24" t="n">
        <v>10672596.3</v>
      </c>
      <c r="R133" s="24" t="n">
        <v>0</v>
      </c>
      <c r="S133" s="24" t="n">
        <v>0</v>
      </c>
      <c r="T133" s="24" t="n">
        <v>0</v>
      </c>
      <c r="U133" s="24" t="n">
        <v>0</v>
      </c>
      <c r="V133" s="24" t="n">
        <v>0</v>
      </c>
      <c r="W133" s="24" t="n">
        <v>0</v>
      </c>
      <c r="X133" s="24" t="n">
        <v>0</v>
      </c>
      <c r="Y133" s="24" t="n">
        <v>0</v>
      </c>
      <c r="Z133" s="24" t="n">
        <v>0</v>
      </c>
      <c r="AA133" s="24" t="n">
        <v>0</v>
      </c>
      <c r="AB133" s="24" t="n">
        <f aca="false">ROUND(D133*2.14%,2)</f>
        <v>0</v>
      </c>
      <c r="AC133" s="24" t="n">
        <v>70000</v>
      </c>
      <c r="AD133" s="24" t="n">
        <v>0</v>
      </c>
      <c r="AE133" s="6" t="n">
        <v>2025</v>
      </c>
      <c r="AF133" s="6" t="n">
        <v>2025</v>
      </c>
      <c r="AG133" s="6" t="n">
        <v>2025</v>
      </c>
    </row>
    <row r="134" s="42" customFormat="true" ht="32.25" hidden="false" customHeight="true" outlineLevel="0" collapsed="false">
      <c r="A134" s="41" t="s">
        <v>154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</row>
    <row r="135" customFormat="false" ht="62.25" hidden="false" customHeight="true" outlineLevel="0" collapsed="false">
      <c r="A135" s="17" t="s">
        <v>155</v>
      </c>
      <c r="B135" s="43"/>
      <c r="C135" s="44" t="n">
        <f aca="false">C136</f>
        <v>4906662.28</v>
      </c>
      <c r="D135" s="44" t="n">
        <f aca="false">D136</f>
        <v>0</v>
      </c>
      <c r="E135" s="44" t="n">
        <f aca="false">E136</f>
        <v>0</v>
      </c>
      <c r="F135" s="44" t="n">
        <f aca="false">F136</f>
        <v>0</v>
      </c>
      <c r="G135" s="44" t="n">
        <f aca="false">G136</f>
        <v>0</v>
      </c>
      <c r="H135" s="44" t="n">
        <f aca="false">H136</f>
        <v>0</v>
      </c>
      <c r="I135" s="44" t="n">
        <f aca="false">I136</f>
        <v>0</v>
      </c>
      <c r="J135" s="45" t="n">
        <f aca="false">J136</f>
        <v>0</v>
      </c>
      <c r="K135" s="44" t="n">
        <f aca="false">K136</f>
        <v>0</v>
      </c>
      <c r="L135" s="44" t="n">
        <f aca="false">L136</f>
        <v>611</v>
      </c>
      <c r="M135" s="44" t="n">
        <f aca="false">M136</f>
        <v>4834150.03</v>
      </c>
      <c r="N135" s="44" t="n">
        <f aca="false">N136</f>
        <v>0</v>
      </c>
      <c r="O135" s="44" t="n">
        <f aca="false">O136</f>
        <v>0</v>
      </c>
      <c r="P135" s="44" t="n">
        <f aca="false">P136</f>
        <v>0</v>
      </c>
      <c r="Q135" s="44" t="n">
        <f aca="false">Q136</f>
        <v>0</v>
      </c>
      <c r="R135" s="44" t="n">
        <f aca="false">R136</f>
        <v>0</v>
      </c>
      <c r="S135" s="44" t="n">
        <f aca="false">S136</f>
        <v>0</v>
      </c>
      <c r="T135" s="44" t="n">
        <f aca="false">T136</f>
        <v>0</v>
      </c>
      <c r="U135" s="44" t="n">
        <f aca="false">U136</f>
        <v>0</v>
      </c>
      <c r="V135" s="44" t="n">
        <f aca="false">V136</f>
        <v>0</v>
      </c>
      <c r="W135" s="44" t="n">
        <f aca="false">W136</f>
        <v>0</v>
      </c>
      <c r="X135" s="44" t="n">
        <f aca="false">X136</f>
        <v>0</v>
      </c>
      <c r="Y135" s="44" t="n">
        <f aca="false">Y136</f>
        <v>0</v>
      </c>
      <c r="Z135" s="44" t="n">
        <f aca="false">Z136</f>
        <v>0</v>
      </c>
      <c r="AA135" s="44" t="n">
        <f aca="false">AA136</f>
        <v>0</v>
      </c>
      <c r="AB135" s="44" t="n">
        <f aca="false">AB136</f>
        <v>72512.25</v>
      </c>
      <c r="AC135" s="44" t="n">
        <f aca="false">AC136</f>
        <v>0</v>
      </c>
      <c r="AD135" s="44" t="n">
        <f aca="false">AD136</f>
        <v>0</v>
      </c>
      <c r="AE135" s="16" t="s">
        <v>156</v>
      </c>
      <c r="AF135" s="16" t="s">
        <v>156</v>
      </c>
      <c r="AG135" s="16" t="s">
        <v>156</v>
      </c>
      <c r="AH135" s="38"/>
    </row>
    <row r="136" customFormat="false" ht="26.8" hidden="false" customHeight="false" outlineLevel="0" collapsed="false">
      <c r="A136" s="18" t="s">
        <v>157</v>
      </c>
      <c r="B136" s="46"/>
      <c r="C136" s="44" t="n">
        <f aca="false">C137</f>
        <v>4906662.28</v>
      </c>
      <c r="D136" s="47" t="n">
        <f aca="false">D137</f>
        <v>0</v>
      </c>
      <c r="E136" s="47" t="n">
        <f aca="false">E137</f>
        <v>0</v>
      </c>
      <c r="F136" s="47" t="n">
        <f aca="false">F137</f>
        <v>0</v>
      </c>
      <c r="G136" s="47" t="n">
        <f aca="false">G137</f>
        <v>0</v>
      </c>
      <c r="H136" s="47" t="n">
        <f aca="false">H137</f>
        <v>0</v>
      </c>
      <c r="I136" s="47" t="n">
        <f aca="false">I137</f>
        <v>0</v>
      </c>
      <c r="J136" s="48" t="n">
        <f aca="false">J137</f>
        <v>0</v>
      </c>
      <c r="K136" s="47" t="n">
        <f aca="false">K137</f>
        <v>0</v>
      </c>
      <c r="L136" s="47" t="n">
        <f aca="false">L137</f>
        <v>611</v>
      </c>
      <c r="M136" s="47" t="n">
        <f aca="false">M137</f>
        <v>4834150.03</v>
      </c>
      <c r="N136" s="47" t="n">
        <f aca="false">N137</f>
        <v>0</v>
      </c>
      <c r="O136" s="47" t="n">
        <f aca="false">O137</f>
        <v>0</v>
      </c>
      <c r="P136" s="47" t="n">
        <f aca="false">P137</f>
        <v>0</v>
      </c>
      <c r="Q136" s="47" t="n">
        <f aca="false">Q137</f>
        <v>0</v>
      </c>
      <c r="R136" s="47" t="n">
        <f aca="false">R137</f>
        <v>0</v>
      </c>
      <c r="S136" s="47" t="n">
        <f aca="false">S137</f>
        <v>0</v>
      </c>
      <c r="T136" s="47" t="n">
        <f aca="false">T137</f>
        <v>0</v>
      </c>
      <c r="U136" s="47" t="n">
        <f aca="false">U137</f>
        <v>0</v>
      </c>
      <c r="V136" s="47" t="n">
        <f aca="false">V137</f>
        <v>0</v>
      </c>
      <c r="W136" s="47" t="n">
        <f aca="false">W137</f>
        <v>0</v>
      </c>
      <c r="X136" s="47" t="n">
        <f aca="false">X137</f>
        <v>0</v>
      </c>
      <c r="Y136" s="47" t="n">
        <f aca="false">Y137</f>
        <v>0</v>
      </c>
      <c r="Z136" s="47" t="n">
        <f aca="false">Z137</f>
        <v>0</v>
      </c>
      <c r="AA136" s="47" t="n">
        <f aca="false">AA137</f>
        <v>0</v>
      </c>
      <c r="AB136" s="47" t="n">
        <f aca="false">AB137</f>
        <v>72512.25</v>
      </c>
      <c r="AC136" s="47" t="n">
        <f aca="false">AC137</f>
        <v>0</v>
      </c>
      <c r="AD136" s="47" t="n">
        <f aca="false">AD137</f>
        <v>0</v>
      </c>
      <c r="AE136" s="6" t="s">
        <v>156</v>
      </c>
      <c r="AF136" s="6" t="s">
        <v>156</v>
      </c>
      <c r="AG136" s="6" t="s">
        <v>156</v>
      </c>
    </row>
    <row r="137" customFormat="false" ht="26.8" hidden="false" customHeight="false" outlineLevel="0" collapsed="false">
      <c r="A137" s="49" t="n">
        <v>1</v>
      </c>
      <c r="B137" s="46" t="s">
        <v>59</v>
      </c>
      <c r="C137" s="23" t="n">
        <f aca="false">D137+E137+F137+G137+H137+I137+K137+M137+O137+Q137+S137+T137+U137+V137+W137+X137+Y137+Z137+AA137+AB137+AC137</f>
        <v>4906662.28</v>
      </c>
      <c r="D137" s="47" t="n">
        <v>0</v>
      </c>
      <c r="E137" s="47" t="n">
        <v>0</v>
      </c>
      <c r="F137" s="47" t="n">
        <v>0</v>
      </c>
      <c r="G137" s="47" t="n">
        <v>0</v>
      </c>
      <c r="H137" s="47" t="n">
        <v>0</v>
      </c>
      <c r="I137" s="47" t="n">
        <v>0</v>
      </c>
      <c r="J137" s="48" t="n">
        <v>0</v>
      </c>
      <c r="K137" s="47" t="n">
        <v>0</v>
      </c>
      <c r="L137" s="47" t="n">
        <v>611</v>
      </c>
      <c r="M137" s="47" t="n">
        <v>4834150.03</v>
      </c>
      <c r="N137" s="47" t="n">
        <v>0</v>
      </c>
      <c r="O137" s="47" t="n">
        <v>0</v>
      </c>
      <c r="P137" s="47" t="n">
        <v>0</v>
      </c>
      <c r="Q137" s="47" t="n">
        <v>0</v>
      </c>
      <c r="R137" s="47" t="n">
        <v>0</v>
      </c>
      <c r="S137" s="47" t="n">
        <v>0</v>
      </c>
      <c r="T137" s="47" t="n">
        <v>0</v>
      </c>
      <c r="U137" s="47" t="n">
        <v>0</v>
      </c>
      <c r="V137" s="47" t="n">
        <v>0</v>
      </c>
      <c r="W137" s="47" t="n">
        <v>0</v>
      </c>
      <c r="X137" s="47" t="n">
        <v>0</v>
      </c>
      <c r="Y137" s="47" t="n">
        <v>0</v>
      </c>
      <c r="Z137" s="47" t="n">
        <v>0</v>
      </c>
      <c r="AA137" s="47" t="n">
        <v>0</v>
      </c>
      <c r="AB137" s="19" t="n">
        <f aca="false">ROUND(M137*1.5%,2)</f>
        <v>72512.25</v>
      </c>
      <c r="AC137" s="24" t="n">
        <v>0</v>
      </c>
      <c r="AD137" s="24" t="n">
        <v>0</v>
      </c>
      <c r="AE137" s="50" t="s">
        <v>42</v>
      </c>
      <c r="AF137" s="27" t="n">
        <v>2023</v>
      </c>
      <c r="AG137" s="27" t="n">
        <v>2023</v>
      </c>
    </row>
    <row r="138" customFormat="false" ht="26.8" hidden="false" customHeight="false" outlineLevel="0" collapsed="false">
      <c r="A138" s="18" t="s">
        <v>158</v>
      </c>
      <c r="B138" s="46"/>
      <c r="C138" s="51" t="n">
        <f aca="false">C139</f>
        <v>2703735.7</v>
      </c>
      <c r="D138" s="52" t="n">
        <f aca="false">D139</f>
        <v>0</v>
      </c>
      <c r="E138" s="52" t="n">
        <f aca="false">E139</f>
        <v>0</v>
      </c>
      <c r="F138" s="52" t="n">
        <f aca="false">F139</f>
        <v>0</v>
      </c>
      <c r="G138" s="52" t="n">
        <f aca="false">G139</f>
        <v>0</v>
      </c>
      <c r="H138" s="52" t="n">
        <f aca="false">H139</f>
        <v>0</v>
      </c>
      <c r="I138" s="52" t="n">
        <f aca="false">I139</f>
        <v>0</v>
      </c>
      <c r="J138" s="53" t="n">
        <f aca="false">J139</f>
        <v>0</v>
      </c>
      <c r="K138" s="52" t="n">
        <f aca="false">K139</f>
        <v>0</v>
      </c>
      <c r="L138" s="52" t="n">
        <f aca="false">L139</f>
        <v>267.62</v>
      </c>
      <c r="M138" s="52" t="n">
        <f aca="false">M139</f>
        <v>2703735.7</v>
      </c>
      <c r="N138" s="52" t="n">
        <f aca="false">N139</f>
        <v>0</v>
      </c>
      <c r="O138" s="52" t="n">
        <f aca="false">O139</f>
        <v>0</v>
      </c>
      <c r="P138" s="52" t="n">
        <f aca="false">P139</f>
        <v>0</v>
      </c>
      <c r="Q138" s="52" t="n">
        <f aca="false">Q139</f>
        <v>0</v>
      </c>
      <c r="R138" s="52" t="n">
        <f aca="false">R139</f>
        <v>0</v>
      </c>
      <c r="S138" s="52" t="n">
        <f aca="false">S139</f>
        <v>0</v>
      </c>
      <c r="T138" s="52" t="n">
        <f aca="false">T139</f>
        <v>0</v>
      </c>
      <c r="U138" s="52" t="n">
        <f aca="false">U139</f>
        <v>0</v>
      </c>
      <c r="V138" s="52" t="n">
        <f aca="false">V139</f>
        <v>0</v>
      </c>
      <c r="W138" s="52" t="n">
        <f aca="false">W139</f>
        <v>0</v>
      </c>
      <c r="X138" s="52" t="n">
        <f aca="false">X139</f>
        <v>0</v>
      </c>
      <c r="Y138" s="52" t="n">
        <f aca="false">Y139</f>
        <v>0</v>
      </c>
      <c r="Z138" s="37" t="s">
        <v>156</v>
      </c>
      <c r="AA138" s="37" t="s">
        <v>156</v>
      </c>
      <c r="AB138" s="37" t="s">
        <v>156</v>
      </c>
      <c r="AC138" s="42"/>
      <c r="AD138" s="42"/>
      <c r="AE138" s="42"/>
      <c r="AF138" s="42"/>
      <c r="AG138" s="42"/>
    </row>
    <row r="139" customFormat="false" ht="26.8" hidden="false" customHeight="false" outlineLevel="0" collapsed="false">
      <c r="A139" s="18" t="s">
        <v>159</v>
      </c>
      <c r="B139" s="46"/>
      <c r="C139" s="51" t="n">
        <f aca="false">C140</f>
        <v>2703735.7</v>
      </c>
      <c r="D139" s="52" t="n">
        <f aca="false">D140</f>
        <v>0</v>
      </c>
      <c r="E139" s="52" t="n">
        <f aca="false">E140</f>
        <v>0</v>
      </c>
      <c r="F139" s="52" t="n">
        <f aca="false">F140</f>
        <v>0</v>
      </c>
      <c r="G139" s="52" t="n">
        <f aca="false">G140</f>
        <v>0</v>
      </c>
      <c r="H139" s="52" t="n">
        <f aca="false">H140</f>
        <v>0</v>
      </c>
      <c r="I139" s="52" t="n">
        <f aca="false">I140</f>
        <v>0</v>
      </c>
      <c r="J139" s="53" t="n">
        <f aca="false">J140</f>
        <v>0</v>
      </c>
      <c r="K139" s="52" t="n">
        <f aca="false">K140</f>
        <v>0</v>
      </c>
      <c r="L139" s="52" t="n">
        <f aca="false">L140</f>
        <v>267.62</v>
      </c>
      <c r="M139" s="52" t="n">
        <f aca="false">M140</f>
        <v>2703735.7</v>
      </c>
      <c r="N139" s="52" t="n">
        <f aca="false">N140</f>
        <v>0</v>
      </c>
      <c r="O139" s="52" t="n">
        <f aca="false">O140</f>
        <v>0</v>
      </c>
      <c r="P139" s="52" t="n">
        <f aca="false">P140</f>
        <v>0</v>
      </c>
      <c r="Q139" s="52" t="n">
        <f aca="false">Q140</f>
        <v>0</v>
      </c>
      <c r="R139" s="52" t="n">
        <f aca="false">R140</f>
        <v>0</v>
      </c>
      <c r="S139" s="52" t="n">
        <f aca="false">S140</f>
        <v>0</v>
      </c>
      <c r="T139" s="52" t="n">
        <f aca="false">T140</f>
        <v>0</v>
      </c>
      <c r="U139" s="52" t="n">
        <f aca="false">U140</f>
        <v>0</v>
      </c>
      <c r="V139" s="52" t="n">
        <f aca="false">V140</f>
        <v>0</v>
      </c>
      <c r="W139" s="52" t="n">
        <f aca="false">W140</f>
        <v>0</v>
      </c>
      <c r="X139" s="52" t="n">
        <f aca="false">X140</f>
        <v>0</v>
      </c>
      <c r="Y139" s="52" t="n">
        <f aca="false">Y140</f>
        <v>0</v>
      </c>
      <c r="Z139" s="37" t="s">
        <v>156</v>
      </c>
      <c r="AA139" s="37" t="s">
        <v>156</v>
      </c>
      <c r="AB139" s="37" t="s">
        <v>156</v>
      </c>
      <c r="AC139" s="42"/>
      <c r="AD139" s="42"/>
      <c r="AE139" s="42"/>
      <c r="AF139" s="42"/>
      <c r="AG139" s="42"/>
    </row>
    <row r="140" customFormat="false" ht="26.8" hidden="false" customHeight="false" outlineLevel="0" collapsed="false">
      <c r="A140" s="49" t="n">
        <v>1</v>
      </c>
      <c r="B140" s="46" t="s">
        <v>160</v>
      </c>
      <c r="C140" s="23" t="n">
        <f aca="false">D140+E140+F140+G140+H140+I140+K140+M140+O140+Q140+S140+T140+U140+V140+W140+X140+Y140</f>
        <v>2703735.7</v>
      </c>
      <c r="D140" s="52" t="n">
        <v>0</v>
      </c>
      <c r="E140" s="52" t="n">
        <v>0</v>
      </c>
      <c r="F140" s="52" t="n">
        <v>0</v>
      </c>
      <c r="G140" s="52" t="n">
        <v>0</v>
      </c>
      <c r="H140" s="52" t="n">
        <v>0</v>
      </c>
      <c r="I140" s="52" t="n">
        <v>0</v>
      </c>
      <c r="J140" s="53" t="n">
        <v>0</v>
      </c>
      <c r="K140" s="52" t="n">
        <v>0</v>
      </c>
      <c r="L140" s="52" t="n">
        <v>267.62</v>
      </c>
      <c r="M140" s="47" t="n">
        <v>2703735.7</v>
      </c>
      <c r="N140" s="52" t="n">
        <v>0</v>
      </c>
      <c r="O140" s="52" t="n">
        <v>0</v>
      </c>
      <c r="P140" s="52" t="n">
        <v>0</v>
      </c>
      <c r="Q140" s="52" t="n">
        <v>0</v>
      </c>
      <c r="R140" s="52" t="n">
        <v>0</v>
      </c>
      <c r="S140" s="52" t="n">
        <v>0</v>
      </c>
      <c r="T140" s="52" t="n">
        <v>0</v>
      </c>
      <c r="U140" s="52" t="n">
        <v>0</v>
      </c>
      <c r="V140" s="52" t="n">
        <v>0</v>
      </c>
      <c r="W140" s="52" t="n">
        <v>0</v>
      </c>
      <c r="X140" s="52" t="n">
        <v>0</v>
      </c>
      <c r="Y140" s="52" t="n">
        <v>0</v>
      </c>
      <c r="Z140" s="54" t="s">
        <v>42</v>
      </c>
      <c r="AA140" s="36" t="n">
        <v>2024</v>
      </c>
      <c r="AB140" s="36" t="s">
        <v>42</v>
      </c>
      <c r="AC140" s="42"/>
      <c r="AD140" s="42"/>
      <c r="AE140" s="42"/>
      <c r="AF140" s="42"/>
      <c r="AG140" s="42"/>
    </row>
    <row r="141" customFormat="false" ht="26.25" hidden="false" customHeight="true" outlineLevel="0" collapsed="false">
      <c r="A141" s="55" t="s">
        <v>161</v>
      </c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</row>
    <row r="142" customFormat="false" ht="25.35" hidden="false" customHeight="false" outlineLevel="0" collapsed="false">
      <c r="A142" s="56" t="s">
        <v>162</v>
      </c>
      <c r="B142" s="57"/>
      <c r="C142" s="58" t="n">
        <f aca="false">C143</f>
        <v>8251725.08</v>
      </c>
      <c r="D142" s="59" t="n">
        <f aca="false">D143</f>
        <v>0</v>
      </c>
      <c r="E142" s="59" t="n">
        <f aca="false">E143</f>
        <v>0</v>
      </c>
      <c r="F142" s="59" t="n">
        <f aca="false">F143</f>
        <v>0</v>
      </c>
      <c r="G142" s="59" t="n">
        <f aca="false">G143</f>
        <v>0</v>
      </c>
      <c r="H142" s="59" t="n">
        <f aca="false">H143</f>
        <v>0</v>
      </c>
      <c r="I142" s="59" t="n">
        <f aca="false">I143</f>
        <v>0</v>
      </c>
      <c r="J142" s="57" t="n">
        <f aca="false">J143</f>
        <v>3</v>
      </c>
      <c r="K142" s="59" t="n">
        <f aca="false">K143</f>
        <v>7964419.86</v>
      </c>
      <c r="L142" s="59" t="n">
        <f aca="false">L143</f>
        <v>0</v>
      </c>
      <c r="M142" s="59" t="n">
        <f aca="false">M143</f>
        <v>0</v>
      </c>
      <c r="N142" s="59" t="n">
        <f aca="false">N143</f>
        <v>0</v>
      </c>
      <c r="O142" s="59" t="n">
        <f aca="false">O143</f>
        <v>0</v>
      </c>
      <c r="P142" s="59" t="n">
        <f aca="false">P143</f>
        <v>0</v>
      </c>
      <c r="Q142" s="59" t="n">
        <f aca="false">Q143</f>
        <v>0</v>
      </c>
      <c r="R142" s="59" t="n">
        <f aca="false">R143</f>
        <v>0</v>
      </c>
      <c r="S142" s="59" t="n">
        <f aca="false">S143</f>
        <v>0</v>
      </c>
      <c r="T142" s="59" t="n">
        <f aca="false">T143</f>
        <v>0</v>
      </c>
      <c r="U142" s="59" t="n">
        <f aca="false">U143</f>
        <v>0</v>
      </c>
      <c r="V142" s="59" t="n">
        <f aca="false">V143</f>
        <v>0</v>
      </c>
      <c r="W142" s="59" t="n">
        <f aca="false">W143</f>
        <v>0</v>
      </c>
      <c r="X142" s="59" t="n">
        <f aca="false">X143</f>
        <v>0</v>
      </c>
      <c r="Y142" s="59" t="n">
        <f aca="false">Y143</f>
        <v>0</v>
      </c>
      <c r="Z142" s="59" t="n">
        <f aca="false">Z143</f>
        <v>0</v>
      </c>
      <c r="AA142" s="59" t="n">
        <f aca="false">AA143</f>
        <v>0</v>
      </c>
      <c r="AB142" s="59" t="n">
        <f aca="false">AB143</f>
        <v>119466.3</v>
      </c>
      <c r="AC142" s="59" t="n">
        <f aca="false">AC143</f>
        <v>167838.92</v>
      </c>
      <c r="AD142" s="59" t="n">
        <f aca="false">AD143</f>
        <v>0</v>
      </c>
      <c r="AE142" s="37" t="s">
        <v>156</v>
      </c>
      <c r="AF142" s="37" t="s">
        <v>156</v>
      </c>
      <c r="AG142" s="37" t="s">
        <v>156</v>
      </c>
    </row>
    <row r="143" customFormat="false" ht="26.8" hidden="false" customHeight="false" outlineLevel="0" collapsed="false">
      <c r="A143" s="60" t="n">
        <v>1</v>
      </c>
      <c r="B143" s="57" t="s">
        <v>163</v>
      </c>
      <c r="C143" s="52" t="n">
        <f aca="false">D143+E143+F143+G143+H143+I143+K143+M143+O143+Q143+S143+T143+U143+V143+W143+X143+Y143+Z143+AA143+AB143+AC143+AD143</f>
        <v>8251725.08</v>
      </c>
      <c r="D143" s="59" t="n">
        <v>0</v>
      </c>
      <c r="E143" s="59" t="n">
        <v>0</v>
      </c>
      <c r="F143" s="59" t="n">
        <v>0</v>
      </c>
      <c r="G143" s="59" t="n">
        <v>0</v>
      </c>
      <c r="H143" s="59" t="n">
        <v>0</v>
      </c>
      <c r="I143" s="59" t="n">
        <v>0</v>
      </c>
      <c r="J143" s="57" t="n">
        <v>3</v>
      </c>
      <c r="K143" s="59" t="n">
        <v>7964419.86</v>
      </c>
      <c r="L143" s="59" t="n">
        <v>0</v>
      </c>
      <c r="M143" s="59" t="n">
        <v>0</v>
      </c>
      <c r="N143" s="59" t="n">
        <v>0</v>
      </c>
      <c r="O143" s="59" t="n">
        <v>0</v>
      </c>
      <c r="P143" s="59" t="n">
        <v>0</v>
      </c>
      <c r="Q143" s="59" t="n">
        <v>0</v>
      </c>
      <c r="R143" s="59" t="n">
        <v>0</v>
      </c>
      <c r="S143" s="59" t="n">
        <v>0</v>
      </c>
      <c r="T143" s="59" t="n">
        <v>0</v>
      </c>
      <c r="U143" s="59" t="n">
        <v>0</v>
      </c>
      <c r="V143" s="59" t="n">
        <v>0</v>
      </c>
      <c r="W143" s="59" t="n">
        <v>0</v>
      </c>
      <c r="X143" s="59" t="n">
        <v>0</v>
      </c>
      <c r="Y143" s="59" t="n">
        <v>0</v>
      </c>
      <c r="Z143" s="59" t="n">
        <v>0</v>
      </c>
      <c r="AA143" s="59" t="n">
        <v>0</v>
      </c>
      <c r="AB143" s="59" t="n">
        <v>119466.3</v>
      </c>
      <c r="AC143" s="59" t="n">
        <v>167838.92</v>
      </c>
      <c r="AD143" s="59" t="n">
        <v>0</v>
      </c>
      <c r="AE143" s="61" t="n">
        <v>2024</v>
      </c>
      <c r="AF143" s="61" t="n">
        <v>2025</v>
      </c>
      <c r="AG143" s="61" t="n">
        <v>2025</v>
      </c>
      <c r="AH143" s="42"/>
    </row>
  </sheetData>
  <mergeCells count="36">
    <mergeCell ref="W1:AG1"/>
    <mergeCell ref="B2:AG2"/>
    <mergeCell ref="A4:A10"/>
    <mergeCell ref="B4:B10"/>
    <mergeCell ref="C4:C9"/>
    <mergeCell ref="D4:S4"/>
    <mergeCell ref="T4:AD4"/>
    <mergeCell ref="AE4:AE10"/>
    <mergeCell ref="AF4:AF10"/>
    <mergeCell ref="AG4:AG10"/>
    <mergeCell ref="D5:I5"/>
    <mergeCell ref="J5:K9"/>
    <mergeCell ref="L5:M9"/>
    <mergeCell ref="N5:O9"/>
    <mergeCell ref="P5:Q9"/>
    <mergeCell ref="R5:S9"/>
    <mergeCell ref="T5:T9"/>
    <mergeCell ref="U5:U9"/>
    <mergeCell ref="V5:V9"/>
    <mergeCell ref="W5:W9"/>
    <mergeCell ref="X5:X9"/>
    <mergeCell ref="Y5:Y9"/>
    <mergeCell ref="Z5:Z9"/>
    <mergeCell ref="AA5:AA9"/>
    <mergeCell ref="AB5:AB9"/>
    <mergeCell ref="AC5:AC9"/>
    <mergeCell ref="AD5:AD9"/>
    <mergeCell ref="D6:D9"/>
    <mergeCell ref="E6:E9"/>
    <mergeCell ref="F6:F9"/>
    <mergeCell ref="G6:G9"/>
    <mergeCell ref="H6:H9"/>
    <mergeCell ref="I6:I9"/>
    <mergeCell ref="A12:B12"/>
    <mergeCell ref="A134:AG134"/>
    <mergeCell ref="A141:AG141"/>
  </mergeCells>
  <conditionalFormatting sqref="B142:B143">
    <cfRule type="duplicateValues" priority="2" aboveAverage="0" equalAverage="0" bottom="0" percent="0" rank="0" text="" dxfId="0"/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315277777777778" right="0.315277777777778" top="0.747916666666667" bottom="0.747916666666667" header="0.511805555555556" footer="0.511811023622047"/>
  <pageSetup paperSize="8" scale="38" fitToWidth="1" fitToHeight="1" pageOrder="downThenOver" orientation="landscape" blackAndWhite="false" draft="false" cellComments="none" horizontalDpi="300" verticalDpi="300" copies="1"/>
  <headerFooter differentFirst="true" differentOddEven="false">
    <oddHeader>&amp;C&amp;18 &amp;28 &amp;36 2</oddHeader>
    <oddFooter/>
    <firstHeader/>
    <first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4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100" zoomScalePageLayoutView="29" workbookViewId="0">
      <selection pane="topLeft" activeCell="A29" activeCellId="0" sqref="A29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1" width="83.71"/>
  </cols>
  <sheetData>
    <row r="2" customFormat="false" ht="15.75" hidden="false" customHeight="false" outlineLevel="0" collapsed="false">
      <c r="A2" s="62"/>
      <c r="B2" s="63"/>
    </row>
    <row r="4" customFormat="false" ht="15" hidden="false" customHeight="false" outlineLevel="0" collapsed="false">
      <c r="A4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66"/>
  <sheetViews>
    <sheetView showFormulas="false" showGridLines="true" showRowColHeaders="true" showZeros="true" rightToLeft="false" tabSelected="true" showOutlineSymbols="true" defaultGridColor="true" view="pageBreakPreview" topLeftCell="A1" colorId="64" zoomScale="29" zoomScaleNormal="60" zoomScalePageLayoutView="29" workbookViewId="0">
      <selection pane="topLeft" activeCell="O94" activeCellId="0" sqref="O94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54.57"/>
    <col collapsed="false" customWidth="true" hidden="false" outlineLevel="0" max="3" min="3" style="1" width="13.29"/>
    <col collapsed="false" customWidth="true" hidden="false" outlineLevel="0" max="4" min="4" style="1" width="12.71"/>
    <col collapsed="false" customWidth="true" hidden="false" outlineLevel="0" max="5" min="5" style="1" width="21.43"/>
    <col collapsed="false" customWidth="true" hidden="false" outlineLevel="0" max="6" min="6" style="1" width="14"/>
    <col collapsed="false" customWidth="true" hidden="false" outlineLevel="0" max="7" min="7" style="1" width="14.29"/>
    <col collapsed="false" customWidth="true" hidden="false" outlineLevel="0" max="8" min="8" style="1" width="20"/>
    <col collapsed="false" customWidth="true" hidden="false" outlineLevel="0" max="9" min="9" style="1" width="28.57"/>
    <col collapsed="false" customWidth="true" hidden="false" outlineLevel="0" max="10" min="10" style="1" width="16.84"/>
    <col collapsed="false" customWidth="true" hidden="false" outlineLevel="0" max="11" min="11" style="1" width="22.57"/>
    <col collapsed="false" customWidth="true" hidden="false" outlineLevel="0" max="12" min="12" style="1" width="16.84"/>
    <col collapsed="false" customWidth="true" hidden="false" outlineLevel="0" max="13" min="13" style="1" width="17.71"/>
    <col collapsed="false" customWidth="true" hidden="false" outlineLevel="0" max="14" min="14" style="1" width="16.84"/>
    <col collapsed="false" customWidth="true" hidden="false" outlineLevel="0" max="15" min="15" style="1" width="25.29"/>
    <col collapsed="false" customWidth="true" hidden="true" outlineLevel="0" max="16" min="16" style="1" width="32"/>
    <col collapsed="false" customWidth="true" hidden="true" outlineLevel="0" max="17" min="17" style="1" width="0.29"/>
    <col collapsed="false" customWidth="true" hidden="false" outlineLevel="0" max="18" min="18" style="1" width="0.14"/>
    <col collapsed="false" customWidth="true" hidden="true" outlineLevel="0" max="19" min="19" style="1" width="0.29"/>
    <col collapsed="false" customWidth="true" hidden="false" outlineLevel="0" max="20" min="20" style="1" width="21.43"/>
    <col collapsed="false" customWidth="true" hidden="false" outlineLevel="0" max="21" min="21" style="1" width="16.84"/>
  </cols>
  <sheetData>
    <row r="1" customFormat="false" ht="24.45" hidden="false" customHeight="false" outlineLevel="0" collapsed="false">
      <c r="H1" s="64"/>
    </row>
    <row r="2" customFormat="false" ht="193.5" hidden="false" customHeight="true" outlineLevel="0" collapsed="false">
      <c r="N2" s="65" t="s">
        <v>164</v>
      </c>
      <c r="O2" s="65"/>
      <c r="P2" s="65"/>
      <c r="Q2" s="65"/>
      <c r="R2" s="65"/>
      <c r="S2" s="65"/>
      <c r="T2" s="65"/>
      <c r="U2" s="65"/>
    </row>
    <row r="5" customFormat="false" ht="60" hidden="false" customHeight="true" outlineLevel="0" collapsed="false">
      <c r="A5" s="66" t="s">
        <v>2</v>
      </c>
      <c r="B5" s="66" t="s">
        <v>165</v>
      </c>
      <c r="C5" s="67" t="s">
        <v>166</v>
      </c>
      <c r="D5" s="67"/>
      <c r="E5" s="68" t="s">
        <v>167</v>
      </c>
      <c r="F5" s="68" t="s">
        <v>168</v>
      </c>
      <c r="G5" s="69" t="s">
        <v>169</v>
      </c>
      <c r="H5" s="69" t="s">
        <v>170</v>
      </c>
      <c r="I5" s="70" t="s">
        <v>171</v>
      </c>
      <c r="J5" s="70"/>
      <c r="K5" s="69" t="s">
        <v>172</v>
      </c>
      <c r="L5" s="69" t="s">
        <v>173</v>
      </c>
      <c r="M5" s="69" t="s">
        <v>174</v>
      </c>
      <c r="N5" s="66" t="s">
        <v>175</v>
      </c>
      <c r="O5" s="71" t="s">
        <v>176</v>
      </c>
      <c r="P5" s="71"/>
      <c r="Q5" s="71"/>
      <c r="R5" s="71"/>
      <c r="S5" s="71"/>
      <c r="T5" s="72" t="s">
        <v>177</v>
      </c>
      <c r="U5" s="72" t="s">
        <v>178</v>
      </c>
    </row>
    <row r="6" customFormat="false" ht="168" hidden="false" customHeight="true" outlineLevel="0" collapsed="false">
      <c r="A6" s="66"/>
      <c r="B6" s="66"/>
      <c r="C6" s="68" t="s">
        <v>179</v>
      </c>
      <c r="D6" s="68" t="s">
        <v>180</v>
      </c>
      <c r="E6" s="68"/>
      <c r="F6" s="68"/>
      <c r="G6" s="69"/>
      <c r="H6" s="69"/>
      <c r="I6" s="68" t="s">
        <v>181</v>
      </c>
      <c r="J6" s="69" t="s">
        <v>182</v>
      </c>
      <c r="K6" s="69"/>
      <c r="L6" s="69"/>
      <c r="M6" s="69"/>
      <c r="N6" s="66"/>
      <c r="O6" s="73" t="s">
        <v>183</v>
      </c>
      <c r="P6" s="74"/>
      <c r="Q6" s="73" t="s">
        <v>184</v>
      </c>
      <c r="R6" s="73" t="s">
        <v>185</v>
      </c>
      <c r="S6" s="73" t="s">
        <v>186</v>
      </c>
      <c r="T6" s="72"/>
      <c r="U6" s="72"/>
    </row>
    <row r="7" customFormat="false" ht="15" hidden="false" customHeight="true" outlineLevel="0" collapsed="false">
      <c r="A7" s="66"/>
      <c r="B7" s="66"/>
      <c r="C7" s="68"/>
      <c r="D7" s="68"/>
      <c r="E7" s="68"/>
      <c r="F7" s="68"/>
      <c r="G7" s="69"/>
      <c r="H7" s="69"/>
      <c r="I7" s="68"/>
      <c r="J7" s="69"/>
      <c r="K7" s="69"/>
      <c r="L7" s="69"/>
      <c r="M7" s="69"/>
      <c r="N7" s="66"/>
      <c r="O7" s="73"/>
      <c r="P7" s="75"/>
      <c r="Q7" s="73"/>
      <c r="R7" s="73"/>
      <c r="S7" s="73"/>
      <c r="T7" s="72"/>
      <c r="U7" s="72"/>
    </row>
    <row r="8" customFormat="false" ht="19.7" hidden="false" customHeight="false" outlineLevel="0" collapsed="false">
      <c r="A8" s="66"/>
      <c r="B8" s="66"/>
      <c r="C8" s="68"/>
      <c r="D8" s="68"/>
      <c r="E8" s="68"/>
      <c r="F8" s="68"/>
      <c r="G8" s="69"/>
      <c r="H8" s="67" t="s">
        <v>35</v>
      </c>
      <c r="I8" s="67" t="s">
        <v>35</v>
      </c>
      <c r="J8" s="67" t="s">
        <v>35</v>
      </c>
      <c r="K8" s="67" t="s">
        <v>187</v>
      </c>
      <c r="L8" s="69"/>
      <c r="M8" s="69"/>
      <c r="N8" s="66"/>
      <c r="O8" s="76" t="s">
        <v>33</v>
      </c>
      <c r="P8" s="76"/>
      <c r="Q8" s="76" t="s">
        <v>33</v>
      </c>
      <c r="R8" s="76" t="s">
        <v>33</v>
      </c>
      <c r="S8" s="76" t="s">
        <v>33</v>
      </c>
      <c r="T8" s="76" t="s">
        <v>188</v>
      </c>
      <c r="U8" s="76" t="s">
        <v>188</v>
      </c>
    </row>
    <row r="9" customFormat="false" ht="19.7" hidden="false" customHeight="false" outlineLevel="0" collapsed="false">
      <c r="A9" s="67" t="n">
        <v>1</v>
      </c>
      <c r="B9" s="67" t="n">
        <v>2</v>
      </c>
      <c r="C9" s="67" t="n">
        <v>3</v>
      </c>
      <c r="D9" s="67" t="n">
        <v>4</v>
      </c>
      <c r="E9" s="67" t="n">
        <v>5</v>
      </c>
      <c r="F9" s="67" t="n">
        <v>6</v>
      </c>
      <c r="G9" s="67" t="n">
        <v>7</v>
      </c>
      <c r="H9" s="67" t="n">
        <v>8</v>
      </c>
      <c r="I9" s="67" t="n">
        <v>9</v>
      </c>
      <c r="J9" s="67" t="n">
        <v>10</v>
      </c>
      <c r="K9" s="67" t="n">
        <v>11</v>
      </c>
      <c r="L9" s="67" t="n">
        <v>12</v>
      </c>
      <c r="M9" s="67" t="n">
        <v>13</v>
      </c>
      <c r="N9" s="66" t="n">
        <v>14</v>
      </c>
      <c r="O9" s="67" t="n">
        <v>15</v>
      </c>
      <c r="P9" s="67"/>
      <c r="Q9" s="67" t="n">
        <v>15</v>
      </c>
      <c r="R9" s="67" t="n">
        <v>16</v>
      </c>
      <c r="S9" s="67" t="n">
        <v>17</v>
      </c>
      <c r="T9" s="67" t="n">
        <v>16</v>
      </c>
      <c r="U9" s="67" t="n">
        <v>17</v>
      </c>
    </row>
    <row r="10" s="38" customFormat="true" ht="42" hidden="false" customHeight="true" outlineLevel="0" collapsed="false">
      <c r="A10" s="77" t="s">
        <v>37</v>
      </c>
      <c r="B10" s="77"/>
      <c r="C10" s="78" t="s">
        <v>38</v>
      </c>
      <c r="D10" s="79" t="s">
        <v>38</v>
      </c>
      <c r="E10" s="79" t="s">
        <v>38</v>
      </c>
      <c r="F10" s="79" t="s">
        <v>38</v>
      </c>
      <c r="G10" s="79" t="s">
        <v>38</v>
      </c>
      <c r="H10" s="80" t="n">
        <f aca="false">H11+H32+H53</f>
        <v>128374.3</v>
      </c>
      <c r="I10" s="81" t="n">
        <f aca="false">I11+I32+I53</f>
        <v>107429</v>
      </c>
      <c r="J10" s="81" t="n">
        <f aca="false">J11+J32+J53</f>
        <v>34063</v>
      </c>
      <c r="K10" s="82" t="n">
        <f aca="false">K11+K32+K53</f>
        <v>7092</v>
      </c>
      <c r="L10" s="79" t="s">
        <v>38</v>
      </c>
      <c r="M10" s="79" t="s">
        <v>38</v>
      </c>
      <c r="N10" s="77" t="s">
        <v>38</v>
      </c>
      <c r="O10" s="81" t="n">
        <f aca="false">O11+O32+O53</f>
        <v>837773542.74</v>
      </c>
      <c r="P10" s="81" t="e">
        <f aca="false">P11+P32+P53</f>
        <v>#REF!</v>
      </c>
      <c r="Q10" s="81" t="e">
        <f aca="false">Q11+Q32+Q53</f>
        <v>#REF!</v>
      </c>
      <c r="R10" s="81" t="e">
        <f aca="false">R11+R32+R53</f>
        <v>#REF!</v>
      </c>
      <c r="S10" s="81" t="e">
        <f aca="false">S11+S32+S53</f>
        <v>#REF!</v>
      </c>
      <c r="T10" s="81" t="n">
        <f aca="false">T11+T32+T53</f>
        <v>53202.8405335605</v>
      </c>
      <c r="U10" s="81" t="n">
        <f aca="false">U11+U32+U53</f>
        <v>138714.885154311</v>
      </c>
    </row>
    <row r="11" s="38" customFormat="true" ht="20.25" hidden="false" customHeight="true" outlineLevel="0" collapsed="false">
      <c r="A11" s="83" t="s">
        <v>189</v>
      </c>
      <c r="B11" s="83"/>
      <c r="C11" s="84" t="s">
        <v>38</v>
      </c>
      <c r="D11" s="85" t="s">
        <v>38</v>
      </c>
      <c r="E11" s="85" t="s">
        <v>38</v>
      </c>
      <c r="F11" s="85" t="s">
        <v>38</v>
      </c>
      <c r="G11" s="85" t="s">
        <v>38</v>
      </c>
      <c r="H11" s="86" t="n">
        <f aca="false">H12+H21+H23+H25+H28</f>
        <v>16891.1</v>
      </c>
      <c r="I11" s="86" t="n">
        <f aca="false">I12+I21+I23+I25+I28</f>
        <v>13419.5</v>
      </c>
      <c r="J11" s="86" t="n">
        <v>11104.1</v>
      </c>
      <c r="K11" s="87" t="n">
        <f aca="false">K12+K21+K23+K25+K28</f>
        <v>676</v>
      </c>
      <c r="L11" s="85" t="s">
        <v>38</v>
      </c>
      <c r="M11" s="85" t="s">
        <v>38</v>
      </c>
      <c r="N11" s="83" t="s">
        <v>38</v>
      </c>
      <c r="O11" s="86" t="n">
        <f aca="false">O12+O21+O23+O25+O28</f>
        <v>73915849.97</v>
      </c>
      <c r="P11" s="86" t="n">
        <f aca="false">P12+P21+P23+P25+P28</f>
        <v>0</v>
      </c>
      <c r="Q11" s="86" t="n">
        <f aca="false">Q12+Q21+Q23+Q25+Q28</f>
        <v>0</v>
      </c>
      <c r="R11" s="86" t="n">
        <f aca="false">R12+R21+R23+R25+R28</f>
        <v>0</v>
      </c>
      <c r="S11" s="86" t="n">
        <f aca="false">S12+S21+S23+S25+S28</f>
        <v>73915849.97</v>
      </c>
      <c r="T11" s="86" t="n">
        <f aca="false">T12+T21+T23+T25+T28</f>
        <v>33875.150641818</v>
      </c>
      <c r="U11" s="86" t="n">
        <f aca="false">U12+U21+U23+U25+U28</f>
        <v>45670.3316157537</v>
      </c>
    </row>
    <row r="12" customFormat="false" ht="19.7" hidden="false" customHeight="false" outlineLevel="0" collapsed="false">
      <c r="A12" s="88" t="s">
        <v>190</v>
      </c>
      <c r="B12" s="88"/>
      <c r="C12" s="89" t="s">
        <v>38</v>
      </c>
      <c r="D12" s="88" t="s">
        <v>38</v>
      </c>
      <c r="E12" s="88" t="s">
        <v>38</v>
      </c>
      <c r="F12" s="88" t="s">
        <v>38</v>
      </c>
      <c r="G12" s="88" t="s">
        <v>38</v>
      </c>
      <c r="H12" s="90" t="n">
        <f aca="false">SUM(H13:H20)</f>
        <v>10753.8</v>
      </c>
      <c r="I12" s="90" t="n">
        <f aca="false">SUM(I13:I20)</f>
        <v>8410.9</v>
      </c>
      <c r="J12" s="90" t="n">
        <f aca="false">SUM(J13:J20)</f>
        <v>8198.2</v>
      </c>
      <c r="K12" s="91" t="n">
        <f aca="false">SUM(K13:K20)</f>
        <v>407</v>
      </c>
      <c r="L12" s="88" t="s">
        <v>38</v>
      </c>
      <c r="M12" s="88" t="s">
        <v>38</v>
      </c>
      <c r="N12" s="70" t="s">
        <v>38</v>
      </c>
      <c r="O12" s="90" t="n">
        <v>48546332.49</v>
      </c>
      <c r="P12" s="90" t="n">
        <f aca="false">SUM(P13:P20)</f>
        <v>0</v>
      </c>
      <c r="Q12" s="90" t="n">
        <f aca="false">SUM(Q13:Q20)</f>
        <v>0</v>
      </c>
      <c r="R12" s="90" t="n">
        <f aca="false">SUM(R13:R20)</f>
        <v>0</v>
      </c>
      <c r="S12" s="90" t="n">
        <f aca="false">SUM(S13:S20)</f>
        <v>48546332.49</v>
      </c>
      <c r="T12" s="76" t="n">
        <f aca="false">O12/H12</f>
        <v>4514.34213859287</v>
      </c>
      <c r="U12" s="90" t="n">
        <f aca="false">MAX(U13:U20)</f>
        <v>9851.10675027665</v>
      </c>
    </row>
    <row r="13" customFormat="false" ht="19.7" hidden="false" customHeight="false" outlineLevel="0" collapsed="false">
      <c r="A13" s="88" t="n">
        <v>1</v>
      </c>
      <c r="B13" s="70" t="s">
        <v>41</v>
      </c>
      <c r="C13" s="88" t="n">
        <v>1961</v>
      </c>
      <c r="D13" s="92"/>
      <c r="E13" s="88" t="s">
        <v>191</v>
      </c>
      <c r="F13" s="88" t="n">
        <v>2</v>
      </c>
      <c r="G13" s="88" t="n">
        <v>1</v>
      </c>
      <c r="H13" s="90" t="n">
        <v>559.2</v>
      </c>
      <c r="I13" s="90" t="n">
        <v>346.1</v>
      </c>
      <c r="J13" s="90" t="n">
        <v>346.1</v>
      </c>
      <c r="K13" s="91" t="n">
        <v>19</v>
      </c>
      <c r="L13" s="88" t="s">
        <v>192</v>
      </c>
      <c r="M13" s="88" t="s">
        <v>193</v>
      </c>
      <c r="N13" s="70" t="s">
        <v>194</v>
      </c>
      <c r="O13" s="93" t="n">
        <v>69346.91</v>
      </c>
      <c r="P13" s="93"/>
      <c r="Q13" s="93" t="n">
        <v>0</v>
      </c>
      <c r="R13" s="93" t="n">
        <v>0</v>
      </c>
      <c r="S13" s="93" t="n">
        <f aca="false">O13-Q13-R13</f>
        <v>69346.91</v>
      </c>
      <c r="T13" s="76" t="n">
        <f aca="false">O13/H13</f>
        <v>124.010926323319</v>
      </c>
      <c r="U13" s="93" t="n">
        <v>124.010926323319</v>
      </c>
    </row>
    <row r="14" customFormat="false" ht="19.7" hidden="false" customHeight="false" outlineLevel="0" collapsed="false">
      <c r="A14" s="88" t="n">
        <v>2</v>
      </c>
      <c r="B14" s="70" t="s">
        <v>43</v>
      </c>
      <c r="C14" s="88" t="n">
        <v>1953</v>
      </c>
      <c r="D14" s="92"/>
      <c r="E14" s="88" t="s">
        <v>191</v>
      </c>
      <c r="F14" s="88" t="n">
        <v>2</v>
      </c>
      <c r="G14" s="88" t="s">
        <v>195</v>
      </c>
      <c r="H14" s="90" t="n">
        <v>481.1</v>
      </c>
      <c r="I14" s="90" t="n">
        <v>355.4</v>
      </c>
      <c r="J14" s="90" t="n">
        <v>313.2</v>
      </c>
      <c r="K14" s="91" t="n">
        <v>17</v>
      </c>
      <c r="L14" s="88" t="s">
        <v>192</v>
      </c>
      <c r="M14" s="88" t="s">
        <v>193</v>
      </c>
      <c r="N14" s="70" t="s">
        <v>194</v>
      </c>
      <c r="O14" s="93" t="n">
        <v>3549334.15</v>
      </c>
      <c r="P14" s="93"/>
      <c r="Q14" s="93" t="n">
        <v>0</v>
      </c>
      <c r="R14" s="93" t="n">
        <v>0</v>
      </c>
      <c r="S14" s="93" t="n">
        <f aca="false">O14-Q14-R14</f>
        <v>3549334.15</v>
      </c>
      <c r="T14" s="76" t="n">
        <f aca="false">O14/H14</f>
        <v>7377.53928497194</v>
      </c>
      <c r="U14" s="93" t="n">
        <v>9296.96711702349</v>
      </c>
    </row>
    <row r="15" customFormat="false" ht="37.3" hidden="false" customHeight="false" outlineLevel="0" collapsed="false">
      <c r="A15" s="88" t="n">
        <v>3</v>
      </c>
      <c r="B15" s="70" t="s">
        <v>44</v>
      </c>
      <c r="C15" s="88" t="n">
        <v>1984</v>
      </c>
      <c r="D15" s="92"/>
      <c r="E15" s="88" t="s">
        <v>191</v>
      </c>
      <c r="F15" s="88" t="n">
        <v>2</v>
      </c>
      <c r="G15" s="88" t="s">
        <v>196</v>
      </c>
      <c r="H15" s="90" t="n">
        <v>990</v>
      </c>
      <c r="I15" s="90" t="n">
        <v>575.9</v>
      </c>
      <c r="J15" s="90" t="n">
        <v>517.3</v>
      </c>
      <c r="K15" s="91" t="n">
        <v>29</v>
      </c>
      <c r="L15" s="88" t="s">
        <v>192</v>
      </c>
      <c r="M15" s="88" t="s">
        <v>193</v>
      </c>
      <c r="N15" s="70" t="s">
        <v>197</v>
      </c>
      <c r="O15" s="93" t="n">
        <v>4524224.55</v>
      </c>
      <c r="P15" s="93"/>
      <c r="Q15" s="93" t="n">
        <v>0</v>
      </c>
      <c r="R15" s="93" t="n">
        <v>0</v>
      </c>
      <c r="S15" s="93" t="n">
        <f aca="false">O15-Q15-R15</f>
        <v>4524224.55</v>
      </c>
      <c r="T15" s="76" t="n">
        <f aca="false">O15/H15</f>
        <v>4569.92378787879</v>
      </c>
      <c r="U15" s="93" t="n">
        <v>4776.7456</v>
      </c>
    </row>
    <row r="16" customFormat="false" ht="19.7" hidden="false" customHeight="false" outlineLevel="0" collapsed="false">
      <c r="A16" s="88" t="n">
        <v>4</v>
      </c>
      <c r="B16" s="70" t="s">
        <v>45</v>
      </c>
      <c r="C16" s="88" t="n">
        <v>1975</v>
      </c>
      <c r="D16" s="92"/>
      <c r="E16" s="88" t="s">
        <v>198</v>
      </c>
      <c r="F16" s="88" t="n">
        <v>5</v>
      </c>
      <c r="G16" s="88" t="s">
        <v>199</v>
      </c>
      <c r="H16" s="90" t="n">
        <v>3009.1</v>
      </c>
      <c r="I16" s="90" t="n">
        <v>1705.2</v>
      </c>
      <c r="J16" s="90" t="n">
        <v>1652.8</v>
      </c>
      <c r="K16" s="91" t="n">
        <v>90</v>
      </c>
      <c r="L16" s="88" t="s">
        <v>192</v>
      </c>
      <c r="M16" s="88" t="s">
        <v>193</v>
      </c>
      <c r="N16" s="70" t="s">
        <v>197</v>
      </c>
      <c r="O16" s="93" t="n">
        <v>5719858.08</v>
      </c>
      <c r="P16" s="93"/>
      <c r="Q16" s="93" t="n">
        <v>0</v>
      </c>
      <c r="R16" s="93" t="n">
        <v>0</v>
      </c>
      <c r="S16" s="93" t="n">
        <f aca="false">O16-Q16-R16</f>
        <v>5719858.08</v>
      </c>
      <c r="T16" s="76" t="n">
        <f aca="false">O16/H16</f>
        <v>1900.85343790502</v>
      </c>
      <c r="U16" s="93" t="n">
        <v>2803.98252434283</v>
      </c>
    </row>
    <row r="17" customFormat="false" ht="37.3" hidden="false" customHeight="false" outlineLevel="0" collapsed="false">
      <c r="A17" s="88" t="n">
        <v>5</v>
      </c>
      <c r="B17" s="70" t="s">
        <v>46</v>
      </c>
      <c r="C17" s="88" t="n">
        <v>1981</v>
      </c>
      <c r="D17" s="92"/>
      <c r="E17" s="88" t="s">
        <v>191</v>
      </c>
      <c r="F17" s="88" t="n">
        <v>2</v>
      </c>
      <c r="G17" s="88" t="n">
        <v>3</v>
      </c>
      <c r="H17" s="90" t="n">
        <v>985</v>
      </c>
      <c r="I17" s="90" t="n">
        <v>948.4</v>
      </c>
      <c r="J17" s="90" t="n">
        <v>948.4</v>
      </c>
      <c r="K17" s="91" t="n">
        <v>47</v>
      </c>
      <c r="L17" s="88" t="s">
        <v>192</v>
      </c>
      <c r="M17" s="88" t="s">
        <v>200</v>
      </c>
      <c r="N17" s="70" t="s">
        <v>42</v>
      </c>
      <c r="O17" s="93" t="n">
        <v>60717.15</v>
      </c>
      <c r="P17" s="93"/>
      <c r="Q17" s="93" t="n">
        <v>0</v>
      </c>
      <c r="R17" s="93" t="n">
        <v>0</v>
      </c>
      <c r="S17" s="93" t="n">
        <f aca="false">O17-Q17-R17</f>
        <v>60717.15</v>
      </c>
      <c r="T17" s="76" t="n">
        <f aca="false">O17/H17</f>
        <v>61.6417766497462</v>
      </c>
      <c r="U17" s="93" t="n">
        <v>61.6417766497462</v>
      </c>
    </row>
    <row r="18" customFormat="false" ht="37.3" hidden="false" customHeight="false" outlineLevel="0" collapsed="false">
      <c r="A18" s="88" t="n">
        <v>6</v>
      </c>
      <c r="B18" s="70" t="s">
        <v>47</v>
      </c>
      <c r="C18" s="88" t="n">
        <v>1980</v>
      </c>
      <c r="D18" s="92"/>
      <c r="E18" s="88" t="s">
        <v>191</v>
      </c>
      <c r="F18" s="88" t="n">
        <v>2</v>
      </c>
      <c r="G18" s="88" t="s">
        <v>201</v>
      </c>
      <c r="H18" s="90" t="n">
        <v>939.9</v>
      </c>
      <c r="I18" s="90" t="n">
        <v>858</v>
      </c>
      <c r="J18" s="90" t="n">
        <v>830.3</v>
      </c>
      <c r="K18" s="91" t="n">
        <v>47</v>
      </c>
      <c r="L18" s="88" t="s">
        <v>192</v>
      </c>
      <c r="M18" s="88" t="s">
        <v>193</v>
      </c>
      <c r="N18" s="70" t="s">
        <v>202</v>
      </c>
      <c r="O18" s="93" t="n">
        <v>7974949.13</v>
      </c>
      <c r="P18" s="93"/>
      <c r="Q18" s="93" t="n">
        <v>0</v>
      </c>
      <c r="R18" s="93" t="n">
        <v>0</v>
      </c>
      <c r="S18" s="93" t="n">
        <f aca="false">O18-Q18-R18</f>
        <v>7974949.13</v>
      </c>
      <c r="T18" s="76" t="n">
        <f aca="false">O18/H18</f>
        <v>8484.89108415789</v>
      </c>
      <c r="U18" s="93" t="n">
        <v>9671.16688158315</v>
      </c>
    </row>
    <row r="19" customFormat="false" ht="37.3" hidden="false" customHeight="false" outlineLevel="0" collapsed="false">
      <c r="A19" s="88" t="n">
        <v>7</v>
      </c>
      <c r="B19" s="70" t="s">
        <v>48</v>
      </c>
      <c r="C19" s="88" t="n">
        <v>1993</v>
      </c>
      <c r="D19" s="92"/>
      <c r="E19" s="88" t="s">
        <v>203</v>
      </c>
      <c r="F19" s="88" t="n">
        <v>5</v>
      </c>
      <c r="G19" s="88" t="s">
        <v>201</v>
      </c>
      <c r="H19" s="90" t="n">
        <v>3247.3</v>
      </c>
      <c r="I19" s="90" t="n">
        <v>3247.3</v>
      </c>
      <c r="J19" s="90" t="n">
        <v>3245</v>
      </c>
      <c r="K19" s="91" t="n">
        <v>133</v>
      </c>
      <c r="L19" s="88" t="s">
        <v>192</v>
      </c>
      <c r="M19" s="88" t="s">
        <v>204</v>
      </c>
      <c r="N19" s="70" t="s">
        <v>205</v>
      </c>
      <c r="O19" s="93" t="n">
        <v>21352715.43</v>
      </c>
      <c r="P19" s="93"/>
      <c r="Q19" s="93" t="n">
        <v>0</v>
      </c>
      <c r="R19" s="93" t="n">
        <v>0</v>
      </c>
      <c r="S19" s="93" t="n">
        <f aca="false">O19-Q19-R19</f>
        <v>21352715.43</v>
      </c>
      <c r="T19" s="76" t="n">
        <f aca="false">O19/H19</f>
        <v>6575.52903335078</v>
      </c>
      <c r="U19" s="93" t="n">
        <v>7609.58225910757</v>
      </c>
    </row>
    <row r="20" customFormat="false" ht="19.7" hidden="false" customHeight="false" outlineLevel="0" collapsed="false">
      <c r="A20" s="88" t="n">
        <v>8</v>
      </c>
      <c r="B20" s="70" t="s">
        <v>49</v>
      </c>
      <c r="C20" s="88" t="n">
        <v>1961</v>
      </c>
      <c r="D20" s="92"/>
      <c r="E20" s="88" t="s">
        <v>191</v>
      </c>
      <c r="F20" s="88" t="n">
        <v>2</v>
      </c>
      <c r="G20" s="88" t="s">
        <v>196</v>
      </c>
      <c r="H20" s="90" t="n">
        <v>542.2</v>
      </c>
      <c r="I20" s="90" t="n">
        <v>374.6</v>
      </c>
      <c r="J20" s="90" t="n">
        <v>345.1</v>
      </c>
      <c r="K20" s="91" t="n">
        <v>25</v>
      </c>
      <c r="L20" s="88" t="s">
        <v>192</v>
      </c>
      <c r="M20" s="88" t="s">
        <v>193</v>
      </c>
      <c r="N20" s="70" t="s">
        <v>194</v>
      </c>
      <c r="O20" s="93" t="n">
        <v>5295187.09</v>
      </c>
      <c r="P20" s="93"/>
      <c r="Q20" s="93" t="n">
        <v>0</v>
      </c>
      <c r="R20" s="93" t="n">
        <v>0</v>
      </c>
      <c r="S20" s="93" t="n">
        <f aca="false">O20-Q20-R20</f>
        <v>5295187.09</v>
      </c>
      <c r="T20" s="76" t="n">
        <f aca="false">O20/H20</f>
        <v>9766.11414607156</v>
      </c>
      <c r="U20" s="93" t="n">
        <v>9851.10675027665</v>
      </c>
    </row>
    <row r="21" customFormat="false" ht="19.7" hidden="false" customHeight="false" outlineLevel="0" collapsed="false">
      <c r="A21" s="88" t="s">
        <v>206</v>
      </c>
      <c r="B21" s="88"/>
      <c r="C21" s="88" t="s">
        <v>38</v>
      </c>
      <c r="D21" s="92"/>
      <c r="E21" s="88" t="s">
        <v>38</v>
      </c>
      <c r="F21" s="88" t="s">
        <v>38</v>
      </c>
      <c r="G21" s="88" t="s">
        <v>38</v>
      </c>
      <c r="H21" s="90" t="n">
        <f aca="false">H22</f>
        <v>871.3</v>
      </c>
      <c r="I21" s="90" t="n">
        <f aca="false">I22</f>
        <v>505.5</v>
      </c>
      <c r="J21" s="90" t="n">
        <v>273.2</v>
      </c>
      <c r="K21" s="91" t="n">
        <f aca="false">K22</f>
        <v>31</v>
      </c>
      <c r="L21" s="88" t="s">
        <v>38</v>
      </c>
      <c r="M21" s="88" t="s">
        <v>38</v>
      </c>
      <c r="N21" s="70" t="s">
        <v>38</v>
      </c>
      <c r="O21" s="90" t="n">
        <v>106104.74</v>
      </c>
      <c r="P21" s="90" t="n">
        <f aca="false">P22</f>
        <v>0</v>
      </c>
      <c r="Q21" s="90" t="n">
        <f aca="false">Q22</f>
        <v>0</v>
      </c>
      <c r="R21" s="90" t="n">
        <f aca="false">R22</f>
        <v>0</v>
      </c>
      <c r="S21" s="90" t="n">
        <f aca="false">S22</f>
        <v>106104.74</v>
      </c>
      <c r="T21" s="76" t="n">
        <f aca="false">O21/H21</f>
        <v>121.777504877769</v>
      </c>
      <c r="U21" s="93" t="n">
        <f aca="false">U22</f>
        <v>121.777504877769</v>
      </c>
    </row>
    <row r="22" customFormat="false" ht="37.3" hidden="false" customHeight="false" outlineLevel="0" collapsed="false">
      <c r="A22" s="88" t="n">
        <v>9</v>
      </c>
      <c r="B22" s="70" t="s">
        <v>51</v>
      </c>
      <c r="C22" s="88" t="n">
        <v>1984</v>
      </c>
      <c r="D22" s="92"/>
      <c r="E22" s="88" t="s">
        <v>191</v>
      </c>
      <c r="F22" s="88" t="n">
        <v>2</v>
      </c>
      <c r="G22" s="88" t="s">
        <v>201</v>
      </c>
      <c r="H22" s="90" t="n">
        <v>871.3</v>
      </c>
      <c r="I22" s="90" t="n">
        <v>505.5</v>
      </c>
      <c r="J22" s="90" t="n">
        <v>273.2</v>
      </c>
      <c r="K22" s="91" t="n">
        <v>31</v>
      </c>
      <c r="L22" s="88" t="s">
        <v>192</v>
      </c>
      <c r="M22" s="88" t="s">
        <v>200</v>
      </c>
      <c r="N22" s="70" t="s">
        <v>42</v>
      </c>
      <c r="O22" s="90" t="n">
        <v>106104.74</v>
      </c>
      <c r="P22" s="94"/>
      <c r="Q22" s="90" t="n">
        <v>0</v>
      </c>
      <c r="R22" s="90" t="n">
        <v>0</v>
      </c>
      <c r="S22" s="90" t="n">
        <f aca="false">O22-Q22-R22</f>
        <v>106104.74</v>
      </c>
      <c r="T22" s="76" t="n">
        <f aca="false">O22/H22</f>
        <v>121.777504877769</v>
      </c>
      <c r="U22" s="93" t="n">
        <v>121.777504877769</v>
      </c>
    </row>
    <row r="23" customFormat="false" ht="19.7" hidden="false" customHeight="false" outlineLevel="0" collapsed="false">
      <c r="A23" s="88" t="s">
        <v>207</v>
      </c>
      <c r="B23" s="88"/>
      <c r="C23" s="88" t="s">
        <v>38</v>
      </c>
      <c r="D23" s="92"/>
      <c r="E23" s="88" t="s">
        <v>38</v>
      </c>
      <c r="F23" s="88" t="s">
        <v>38</v>
      </c>
      <c r="G23" s="88" t="s">
        <v>38</v>
      </c>
      <c r="H23" s="90" t="n">
        <f aca="false">H24</f>
        <v>739</v>
      </c>
      <c r="I23" s="90" t="n">
        <f aca="false">I24</f>
        <v>547.5</v>
      </c>
      <c r="J23" s="90" t="n">
        <v>547.5</v>
      </c>
      <c r="K23" s="91" t="n">
        <f aca="false">K24</f>
        <v>30</v>
      </c>
      <c r="L23" s="88" t="s">
        <v>38</v>
      </c>
      <c r="M23" s="88" t="s">
        <v>38</v>
      </c>
      <c r="N23" s="70" t="s">
        <v>38</v>
      </c>
      <c r="O23" s="90" t="n">
        <v>2605005.41</v>
      </c>
      <c r="P23" s="90" t="n">
        <f aca="false">P24</f>
        <v>0</v>
      </c>
      <c r="Q23" s="90" t="n">
        <f aca="false">Q24</f>
        <v>0</v>
      </c>
      <c r="R23" s="90" t="n">
        <f aca="false">R24</f>
        <v>0</v>
      </c>
      <c r="S23" s="90" t="n">
        <f aca="false">S24</f>
        <v>2605005.41</v>
      </c>
      <c r="T23" s="76" t="n">
        <f aca="false">O23/H23</f>
        <v>3525.04115020298</v>
      </c>
      <c r="U23" s="93" t="n">
        <f aca="false">U24</f>
        <v>3951.7301217862</v>
      </c>
    </row>
    <row r="24" customFormat="false" ht="37.3" hidden="false" customHeight="false" outlineLevel="0" collapsed="false">
      <c r="A24" s="88" t="n">
        <v>10</v>
      </c>
      <c r="B24" s="70" t="s">
        <v>53</v>
      </c>
      <c r="C24" s="88" t="n">
        <v>1977</v>
      </c>
      <c r="D24" s="92"/>
      <c r="E24" s="88" t="s">
        <v>191</v>
      </c>
      <c r="F24" s="88" t="n">
        <v>4</v>
      </c>
      <c r="G24" s="88" t="s">
        <v>208</v>
      </c>
      <c r="H24" s="90" t="n">
        <v>739</v>
      </c>
      <c r="I24" s="90" t="n">
        <v>547.5</v>
      </c>
      <c r="J24" s="90" t="n">
        <v>547.5</v>
      </c>
      <c r="K24" s="91" t="n">
        <v>30</v>
      </c>
      <c r="L24" s="88" t="s">
        <v>192</v>
      </c>
      <c r="M24" s="88" t="s">
        <v>200</v>
      </c>
      <c r="N24" s="70" t="s">
        <v>42</v>
      </c>
      <c r="O24" s="93" t="n">
        <v>2605005.41</v>
      </c>
      <c r="P24" s="93"/>
      <c r="Q24" s="93" t="n">
        <v>0</v>
      </c>
      <c r="R24" s="93" t="n">
        <v>0</v>
      </c>
      <c r="S24" s="93" t="n">
        <f aca="false">O24-Q24-R24</f>
        <v>2605005.41</v>
      </c>
      <c r="T24" s="76" t="n">
        <f aca="false">O24/H24</f>
        <v>3525.04115020298</v>
      </c>
      <c r="U24" s="93" t="n">
        <v>3951.7301217862</v>
      </c>
    </row>
    <row r="25" customFormat="false" ht="19.7" hidden="false" customHeight="false" outlineLevel="0" collapsed="false">
      <c r="A25" s="88" t="s">
        <v>209</v>
      </c>
      <c r="B25" s="88"/>
      <c r="C25" s="88" t="s">
        <v>38</v>
      </c>
      <c r="D25" s="92"/>
      <c r="E25" s="88" t="s">
        <v>38</v>
      </c>
      <c r="F25" s="88" t="s">
        <v>38</v>
      </c>
      <c r="G25" s="88" t="s">
        <v>38</v>
      </c>
      <c r="H25" s="90" t="n">
        <f aca="false">SUM(H26:H27)</f>
        <v>1412.3</v>
      </c>
      <c r="I25" s="90" t="n">
        <f aca="false">SUM(I26:I27)</f>
        <v>1265.3</v>
      </c>
      <c r="J25" s="90" t="n">
        <f aca="false">SUM(J26:J27)</f>
        <v>1017.5</v>
      </c>
      <c r="K25" s="91" t="n">
        <f aca="false">SUM(K26:K27)</f>
        <v>59</v>
      </c>
      <c r="L25" s="88" t="s">
        <v>38</v>
      </c>
      <c r="M25" s="88" t="s">
        <v>38</v>
      </c>
      <c r="N25" s="70" t="s">
        <v>38</v>
      </c>
      <c r="O25" s="90" t="n">
        <f aca="false">SUM(O26:O27)</f>
        <v>3230504.8</v>
      </c>
      <c r="P25" s="90" t="n">
        <f aca="false">SUM(P26:P27)</f>
        <v>0</v>
      </c>
      <c r="Q25" s="90" t="n">
        <f aca="false">SUM(Q26:Q27)</f>
        <v>0</v>
      </c>
      <c r="R25" s="90" t="n">
        <f aca="false">SUM(R26:R27)</f>
        <v>0</v>
      </c>
      <c r="S25" s="90" t="n">
        <f aca="false">SUM(S26:S27)</f>
        <v>3230504.8</v>
      </c>
      <c r="T25" s="90" t="n">
        <f aca="false">SUM(T26:T27)</f>
        <v>6821.61390266999</v>
      </c>
      <c r="U25" s="90" t="n">
        <f aca="false">SUM(U26:U27)</f>
        <v>10943.7750254921</v>
      </c>
    </row>
    <row r="26" customFormat="false" ht="37.3" hidden="false" customHeight="false" outlineLevel="0" collapsed="false">
      <c r="A26" s="88" t="n">
        <v>11</v>
      </c>
      <c r="B26" s="70" t="s">
        <v>55</v>
      </c>
      <c r="C26" s="88" t="n">
        <v>1981</v>
      </c>
      <c r="D26" s="92"/>
      <c r="E26" s="88" t="s">
        <v>191</v>
      </c>
      <c r="F26" s="88" t="n">
        <v>2</v>
      </c>
      <c r="G26" s="88" t="s">
        <v>201</v>
      </c>
      <c r="H26" s="90" t="n">
        <v>947.4</v>
      </c>
      <c r="I26" s="90" t="n">
        <v>856.6</v>
      </c>
      <c r="J26" s="90" t="n">
        <v>856.6</v>
      </c>
      <c r="K26" s="91" t="n">
        <v>31</v>
      </c>
      <c r="L26" s="88" t="s">
        <v>192</v>
      </c>
      <c r="M26" s="88" t="s">
        <v>200</v>
      </c>
      <c r="N26" s="70" t="s">
        <v>42</v>
      </c>
      <c r="O26" s="90" t="n">
        <v>116115.89</v>
      </c>
      <c r="P26" s="94"/>
      <c r="Q26" s="90" t="n">
        <v>0</v>
      </c>
      <c r="R26" s="90" t="n">
        <v>0</v>
      </c>
      <c r="S26" s="90" t="n">
        <f aca="false">O26-Q26-R26</f>
        <v>116115.89</v>
      </c>
      <c r="T26" s="76" t="n">
        <f aca="false">O26/H26</f>
        <v>122.562687354866</v>
      </c>
      <c r="U26" s="93" t="n">
        <v>122.562687354866</v>
      </c>
    </row>
    <row r="27" customFormat="false" ht="37.3" hidden="false" customHeight="false" outlineLevel="0" collapsed="false">
      <c r="A27" s="88" t="n">
        <v>12</v>
      </c>
      <c r="B27" s="70" t="s">
        <v>56</v>
      </c>
      <c r="C27" s="88" t="n">
        <v>1968</v>
      </c>
      <c r="D27" s="92"/>
      <c r="E27" s="88" t="s">
        <v>191</v>
      </c>
      <c r="F27" s="88" t="n">
        <v>2</v>
      </c>
      <c r="G27" s="88" t="s">
        <v>196</v>
      </c>
      <c r="H27" s="90" t="n">
        <v>464.9</v>
      </c>
      <c r="I27" s="90" t="n">
        <v>408.7</v>
      </c>
      <c r="J27" s="90" t="n">
        <v>160.9</v>
      </c>
      <c r="K27" s="91" t="n">
        <v>28</v>
      </c>
      <c r="L27" s="88" t="s">
        <v>192</v>
      </c>
      <c r="M27" s="88" t="s">
        <v>200</v>
      </c>
      <c r="N27" s="88" t="s">
        <v>42</v>
      </c>
      <c r="O27" s="90" t="n">
        <v>3114388.91</v>
      </c>
      <c r="P27" s="90" t="n">
        <v>0</v>
      </c>
      <c r="Q27" s="90" t="n">
        <v>0</v>
      </c>
      <c r="R27" s="90" t="n">
        <v>0</v>
      </c>
      <c r="S27" s="90" t="n">
        <f aca="false">O27-Q27-R27</f>
        <v>3114388.91</v>
      </c>
      <c r="T27" s="76" t="n">
        <f aca="false">O27/H27</f>
        <v>6699.05121531512</v>
      </c>
      <c r="U27" s="93" t="n">
        <v>10821.2123381372</v>
      </c>
    </row>
    <row r="28" customFormat="false" ht="19.7" hidden="false" customHeight="false" outlineLevel="0" collapsed="false">
      <c r="A28" s="88" t="s">
        <v>210</v>
      </c>
      <c r="B28" s="88"/>
      <c r="C28" s="88" t="s">
        <v>38</v>
      </c>
      <c r="D28" s="92"/>
      <c r="E28" s="88" t="s">
        <v>38</v>
      </c>
      <c r="F28" s="88" t="s">
        <v>38</v>
      </c>
      <c r="G28" s="88" t="s">
        <v>38</v>
      </c>
      <c r="H28" s="90" t="n">
        <f aca="false">SUM(H29:H31)</f>
        <v>3114.7</v>
      </c>
      <c r="I28" s="90" t="n">
        <f aca="false">SUM(I29:I31)</f>
        <v>2690.3</v>
      </c>
      <c r="J28" s="90" t="n">
        <f aca="false">SUM(J29:J31)</f>
        <v>1067.7</v>
      </c>
      <c r="K28" s="91" t="n">
        <f aca="false">SUM(K29:K31)</f>
        <v>149</v>
      </c>
      <c r="L28" s="88" t="s">
        <v>38</v>
      </c>
      <c r="M28" s="88" t="s">
        <v>38</v>
      </c>
      <c r="N28" s="70" t="s">
        <v>38</v>
      </c>
      <c r="O28" s="90" t="n">
        <f aca="false">SUM(O29:O31)</f>
        <v>19427902.53</v>
      </c>
      <c r="P28" s="90" t="n">
        <f aca="false">SUM(P29:P31)</f>
        <v>0</v>
      </c>
      <c r="Q28" s="90" t="n">
        <f aca="false">SUM(Q29:Q31)</f>
        <v>0</v>
      </c>
      <c r="R28" s="90" t="n">
        <f aca="false">SUM(R29:R31)</f>
        <v>0</v>
      </c>
      <c r="S28" s="90" t="n">
        <f aca="false">SUM(S29:S31)</f>
        <v>19427902.53</v>
      </c>
      <c r="T28" s="90" t="n">
        <f aca="false">SUM(T29:T31)</f>
        <v>18892.3759454744</v>
      </c>
      <c r="U28" s="90" t="n">
        <f aca="false">SUM(U29:U31)</f>
        <v>20801.942213321</v>
      </c>
    </row>
    <row r="29" customFormat="false" ht="37.3" hidden="false" customHeight="false" outlineLevel="0" collapsed="false">
      <c r="A29" s="88" t="n">
        <v>13</v>
      </c>
      <c r="B29" s="70" t="s">
        <v>58</v>
      </c>
      <c r="C29" s="88" t="n">
        <v>1983</v>
      </c>
      <c r="D29" s="92"/>
      <c r="E29" s="88" t="s">
        <v>191</v>
      </c>
      <c r="F29" s="88" t="n">
        <v>3</v>
      </c>
      <c r="G29" s="88" t="s">
        <v>208</v>
      </c>
      <c r="H29" s="90" t="n">
        <v>554.5</v>
      </c>
      <c r="I29" s="90" t="n">
        <v>334.9</v>
      </c>
      <c r="J29" s="90" t="n">
        <v>217.7</v>
      </c>
      <c r="K29" s="91" t="n">
        <v>28</v>
      </c>
      <c r="L29" s="88" t="s">
        <v>192</v>
      </c>
      <c r="M29" s="88" t="s">
        <v>200</v>
      </c>
      <c r="N29" s="70" t="s">
        <v>42</v>
      </c>
      <c r="O29" s="93" t="n">
        <v>2809982.62</v>
      </c>
      <c r="P29" s="93"/>
      <c r="Q29" s="93" t="n">
        <v>0</v>
      </c>
      <c r="R29" s="93" t="n">
        <v>0</v>
      </c>
      <c r="S29" s="93" t="n">
        <f aca="false">O29-Q29-R29</f>
        <v>2809982.62</v>
      </c>
      <c r="T29" s="76" t="n">
        <f aca="false">O29/H29</f>
        <v>5067.59715058611</v>
      </c>
      <c r="U29" s="93" t="n">
        <v>5713.76930856628</v>
      </c>
    </row>
    <row r="30" customFormat="false" ht="37.3" hidden="false" customHeight="false" outlineLevel="0" collapsed="false">
      <c r="A30" s="88" t="n">
        <v>14</v>
      </c>
      <c r="B30" s="70" t="s">
        <v>59</v>
      </c>
      <c r="C30" s="88" t="n">
        <v>1985</v>
      </c>
      <c r="D30" s="92"/>
      <c r="E30" s="88" t="s">
        <v>191</v>
      </c>
      <c r="F30" s="88" t="n">
        <v>2</v>
      </c>
      <c r="G30" s="88" t="s">
        <v>196</v>
      </c>
      <c r="H30" s="90" t="n">
        <v>759.1</v>
      </c>
      <c r="I30" s="90" t="n">
        <v>704.9</v>
      </c>
      <c r="J30" s="90" t="n">
        <v>572.9</v>
      </c>
      <c r="K30" s="91" t="n">
        <v>34</v>
      </c>
      <c r="L30" s="88" t="s">
        <v>192</v>
      </c>
      <c r="M30" s="88" t="s">
        <v>200</v>
      </c>
      <c r="N30" s="70" t="s">
        <v>42</v>
      </c>
      <c r="O30" s="93" t="n">
        <v>6033380.11</v>
      </c>
      <c r="P30" s="93"/>
      <c r="Q30" s="93" t="n">
        <v>0</v>
      </c>
      <c r="R30" s="93" t="n">
        <v>0</v>
      </c>
      <c r="S30" s="93" t="n">
        <f aca="false">O30-Q30-R30</f>
        <v>6033380.11</v>
      </c>
      <c r="T30" s="76" t="n">
        <f aca="false">O30/H30</f>
        <v>7948.07022790146</v>
      </c>
      <c r="U30" s="93" t="n">
        <v>8795.39928863127</v>
      </c>
    </row>
    <row r="31" customFormat="false" ht="55.2" hidden="false" customHeight="false" outlineLevel="0" collapsed="false">
      <c r="A31" s="88" t="n">
        <v>15</v>
      </c>
      <c r="B31" s="70" t="s">
        <v>60</v>
      </c>
      <c r="C31" s="88" t="n">
        <v>1978</v>
      </c>
      <c r="D31" s="92"/>
      <c r="E31" s="88" t="s">
        <v>191</v>
      </c>
      <c r="F31" s="88" t="s">
        <v>201</v>
      </c>
      <c r="G31" s="88" t="s">
        <v>201</v>
      </c>
      <c r="H31" s="90" t="n">
        <v>1801.1</v>
      </c>
      <c r="I31" s="90" t="n">
        <v>1650.5</v>
      </c>
      <c r="J31" s="90" t="n">
        <v>277.1</v>
      </c>
      <c r="K31" s="91" t="n">
        <v>87</v>
      </c>
      <c r="L31" s="88" t="s">
        <v>192</v>
      </c>
      <c r="M31" s="88" t="s">
        <v>193</v>
      </c>
      <c r="N31" s="70" t="s">
        <v>211</v>
      </c>
      <c r="O31" s="93" t="n">
        <v>10584539.8</v>
      </c>
      <c r="P31" s="93"/>
      <c r="Q31" s="93" t="n">
        <v>0</v>
      </c>
      <c r="R31" s="93" t="n">
        <v>0</v>
      </c>
      <c r="S31" s="93" t="n">
        <f aca="false">O31-Q31-R31</f>
        <v>10584539.8</v>
      </c>
      <c r="T31" s="76" t="n">
        <f aca="false">O31/H31</f>
        <v>5876.70856698684</v>
      </c>
      <c r="U31" s="93" t="n">
        <v>6292.77361612348</v>
      </c>
    </row>
    <row r="32" s="38" customFormat="true" ht="19.7" hidden="false" customHeight="false" outlineLevel="0" collapsed="false">
      <c r="A32" s="85" t="s">
        <v>158</v>
      </c>
      <c r="B32" s="85"/>
      <c r="C32" s="84" t="s">
        <v>38</v>
      </c>
      <c r="D32" s="85" t="s">
        <v>38</v>
      </c>
      <c r="E32" s="85" t="s">
        <v>38</v>
      </c>
      <c r="F32" s="85" t="s">
        <v>38</v>
      </c>
      <c r="G32" s="85" t="s">
        <v>38</v>
      </c>
      <c r="H32" s="94" t="n">
        <f aca="false">H33+H40+H43+H45+H47+H50</f>
        <v>18369.8</v>
      </c>
      <c r="I32" s="94" t="n">
        <f aca="false">I33+I40+I43+I45+I47+I50</f>
        <v>15944.8</v>
      </c>
      <c r="J32" s="94" t="n">
        <f aca="false">J33+J40+J43+J45+J47+J50</f>
        <v>7234.8</v>
      </c>
      <c r="K32" s="94" t="n">
        <f aca="false">K33+K40+K43+K45+K47+K50</f>
        <v>614</v>
      </c>
      <c r="L32" s="85" t="s">
        <v>38</v>
      </c>
      <c r="M32" s="85" t="s">
        <v>38</v>
      </c>
      <c r="N32" s="83" t="s">
        <v>38</v>
      </c>
      <c r="O32" s="94" t="n">
        <v>254571740.48</v>
      </c>
      <c r="P32" s="94" t="e">
        <f aca="false">P33+#REF!+#REF!+#REF!+#REF!+#REF!+#REF!</f>
        <v>#REF!</v>
      </c>
      <c r="Q32" s="94" t="e">
        <f aca="false">Q33+#REF!+#REF!+#REF!+#REF!+#REF!+#REF!</f>
        <v>#REF!</v>
      </c>
      <c r="R32" s="94" t="e">
        <f aca="false">R33+#REF!+#REF!+#REF!+#REF!+#REF!+#REF!</f>
        <v>#REF!</v>
      </c>
      <c r="S32" s="94" t="e">
        <f aca="false">S33+#REF!+#REF!+#REF!+#REF!+#REF!+#REF!</f>
        <v>#REF!</v>
      </c>
      <c r="T32" s="86" t="n">
        <f aca="false">O32/H32</f>
        <v>13858.1661466102</v>
      </c>
      <c r="U32" s="86" t="n">
        <f aca="false">SUM(U33+U40+U43+U45+U47+U50)</f>
        <v>72074.4260990064</v>
      </c>
    </row>
    <row r="33" customFormat="false" ht="19.7" hidden="false" customHeight="false" outlineLevel="0" collapsed="false">
      <c r="A33" s="88" t="s">
        <v>190</v>
      </c>
      <c r="B33" s="88"/>
      <c r="C33" s="89" t="s">
        <v>38</v>
      </c>
      <c r="D33" s="88" t="s">
        <v>38</v>
      </c>
      <c r="E33" s="88" t="s">
        <v>38</v>
      </c>
      <c r="F33" s="88" t="s">
        <v>38</v>
      </c>
      <c r="G33" s="88" t="s">
        <v>38</v>
      </c>
      <c r="H33" s="90" t="n">
        <f aca="false">SUM(H34:H42)</f>
        <v>12680.9</v>
      </c>
      <c r="I33" s="90" t="n">
        <f aca="false">SUM(I34:I42)</f>
        <v>10871.9</v>
      </c>
      <c r="J33" s="90" t="n">
        <f aca="false">SUM(J34:J42)</f>
        <v>7234.8</v>
      </c>
      <c r="K33" s="90" t="n">
        <f aca="false">SUM(K34:K42)</f>
        <v>395</v>
      </c>
      <c r="L33" s="88" t="s">
        <v>38</v>
      </c>
      <c r="M33" s="88" t="s">
        <v>38</v>
      </c>
      <c r="N33" s="70" t="s">
        <v>38</v>
      </c>
      <c r="O33" s="90" t="n">
        <v>144198561.66</v>
      </c>
      <c r="P33" s="90" t="e">
        <f aca="false">SUM(#REF!)</f>
        <v>#REF!</v>
      </c>
      <c r="Q33" s="90" t="e">
        <f aca="false">SUM(#REF!)</f>
        <v>#REF!</v>
      </c>
      <c r="R33" s="90" t="e">
        <f aca="false">SUM(#REF!)</f>
        <v>#REF!</v>
      </c>
      <c r="S33" s="90" t="e">
        <f aca="false">SUM(#REF!)</f>
        <v>#REF!</v>
      </c>
      <c r="T33" s="76" t="n">
        <f aca="false">SUM(T34:T39)</f>
        <v>35749.2924682509</v>
      </c>
      <c r="U33" s="76" t="n">
        <f aca="false">SUM(U34:U39)</f>
        <v>35185.9323779415</v>
      </c>
    </row>
    <row r="34" customFormat="false" ht="19.7" hidden="false" customHeight="false" outlineLevel="0" collapsed="false">
      <c r="A34" s="88" t="n">
        <v>1</v>
      </c>
      <c r="B34" s="70" t="s">
        <v>63</v>
      </c>
      <c r="C34" s="88" t="n">
        <v>1979</v>
      </c>
      <c r="D34" s="88"/>
      <c r="E34" s="88" t="s">
        <v>212</v>
      </c>
      <c r="F34" s="88" t="n">
        <v>5</v>
      </c>
      <c r="G34" s="88" t="s">
        <v>195</v>
      </c>
      <c r="H34" s="90" t="n">
        <v>6142.1</v>
      </c>
      <c r="I34" s="90" t="n">
        <v>6142.1</v>
      </c>
      <c r="J34" s="90" t="n">
        <v>5882.1</v>
      </c>
      <c r="K34" s="91" t="n">
        <v>177</v>
      </c>
      <c r="L34" s="88" t="s">
        <v>192</v>
      </c>
      <c r="M34" s="88" t="s">
        <v>193</v>
      </c>
      <c r="N34" s="70" t="s">
        <v>194</v>
      </c>
      <c r="O34" s="93" t="n">
        <v>13512434.87</v>
      </c>
      <c r="P34" s="93"/>
      <c r="Q34" s="93" t="n">
        <v>0</v>
      </c>
      <c r="R34" s="93" t="n">
        <v>0</v>
      </c>
      <c r="S34" s="93" t="n">
        <f aca="false">O34-Q34-R34</f>
        <v>13512434.87</v>
      </c>
      <c r="T34" s="76" t="n">
        <f aca="false">O34/H34</f>
        <v>2199.96985884307</v>
      </c>
      <c r="U34" s="93" t="n">
        <v>2666.43913319549</v>
      </c>
    </row>
    <row r="35" customFormat="false" ht="19.7" hidden="false" customHeight="false" outlineLevel="0" collapsed="false">
      <c r="A35" s="88" t="n">
        <v>2</v>
      </c>
      <c r="B35" s="70" t="s">
        <v>64</v>
      </c>
      <c r="C35" s="88" t="n">
        <v>1985</v>
      </c>
      <c r="D35" s="88"/>
      <c r="E35" s="88" t="s">
        <v>191</v>
      </c>
      <c r="F35" s="88" t="n">
        <v>2</v>
      </c>
      <c r="G35" s="88" t="n">
        <v>3</v>
      </c>
      <c r="H35" s="90" t="n">
        <v>862.2</v>
      </c>
      <c r="I35" s="90" t="n">
        <v>500.3</v>
      </c>
      <c r="J35" s="90" t="n">
        <v>500.3</v>
      </c>
      <c r="K35" s="91" t="n">
        <v>29</v>
      </c>
      <c r="L35" s="88" t="s">
        <v>192</v>
      </c>
      <c r="M35" s="88" t="s">
        <v>204</v>
      </c>
      <c r="N35" s="95" t="s">
        <v>213</v>
      </c>
      <c r="O35" s="93" t="n">
        <v>7283615.03</v>
      </c>
      <c r="P35" s="93"/>
      <c r="Q35" s="93" t="n">
        <v>0</v>
      </c>
      <c r="R35" s="93" t="n">
        <v>0</v>
      </c>
      <c r="S35" s="93" t="n">
        <f aca="false">O35-Q35-R35</f>
        <v>7283615.03</v>
      </c>
      <c r="T35" s="76" t="n">
        <f aca="false">O35/H35</f>
        <v>8447.70938297379</v>
      </c>
      <c r="U35" s="93" t="n">
        <v>5666.09603340292</v>
      </c>
    </row>
    <row r="36" customFormat="false" ht="37.3" hidden="false" customHeight="false" outlineLevel="0" collapsed="false">
      <c r="A36" s="88" t="n">
        <v>3</v>
      </c>
      <c r="B36" s="70" t="s">
        <v>65</v>
      </c>
      <c r="C36" s="88" t="n">
        <v>1984</v>
      </c>
      <c r="D36" s="88"/>
      <c r="E36" s="88" t="s">
        <v>191</v>
      </c>
      <c r="F36" s="88" t="n">
        <v>2</v>
      </c>
      <c r="G36" s="88" t="s">
        <v>201</v>
      </c>
      <c r="H36" s="90" t="n">
        <v>935.2</v>
      </c>
      <c r="I36" s="90" t="n">
        <v>852.4</v>
      </c>
      <c r="J36" s="90" t="n">
        <v>852.4</v>
      </c>
      <c r="K36" s="91" t="n">
        <v>27</v>
      </c>
      <c r="L36" s="88" t="s">
        <v>192</v>
      </c>
      <c r="M36" s="88" t="s">
        <v>193</v>
      </c>
      <c r="N36" s="70" t="s">
        <v>197</v>
      </c>
      <c r="O36" s="93" t="n">
        <v>6882091.46</v>
      </c>
      <c r="P36" s="93"/>
      <c r="Q36" s="93" t="n">
        <v>0</v>
      </c>
      <c r="R36" s="93" t="n">
        <v>0</v>
      </c>
      <c r="S36" s="93" t="n">
        <f aca="false">O36-Q36-R36</f>
        <v>6882091.46</v>
      </c>
      <c r="T36" s="76" t="n">
        <f aca="false">O36/H36</f>
        <v>7358.95151839179</v>
      </c>
      <c r="U36" s="93" t="n">
        <v>7951.80111206159</v>
      </c>
    </row>
    <row r="37" customFormat="false" ht="37.3" hidden="false" customHeight="false" outlineLevel="0" collapsed="false">
      <c r="A37" s="88" t="n">
        <v>4</v>
      </c>
      <c r="B37" s="70" t="s">
        <v>66</v>
      </c>
      <c r="C37" s="88" t="n">
        <v>1980</v>
      </c>
      <c r="D37" s="88"/>
      <c r="E37" s="88" t="s">
        <v>191</v>
      </c>
      <c r="F37" s="88" t="n">
        <v>2</v>
      </c>
      <c r="G37" s="88" t="s">
        <v>208</v>
      </c>
      <c r="H37" s="90" t="n">
        <v>692.8</v>
      </c>
      <c r="I37" s="90" t="n">
        <v>365.8</v>
      </c>
      <c r="J37" s="90" t="n">
        <v>0</v>
      </c>
      <c r="K37" s="91" t="n">
        <v>16</v>
      </c>
      <c r="L37" s="88" t="s">
        <v>192</v>
      </c>
      <c r="M37" s="88" t="s">
        <v>193</v>
      </c>
      <c r="N37" s="70" t="s">
        <v>197</v>
      </c>
      <c r="O37" s="93" t="n">
        <v>3570073.11</v>
      </c>
      <c r="P37" s="93" t="s">
        <v>197</v>
      </c>
      <c r="Q37" s="93" t="n">
        <v>0</v>
      </c>
      <c r="R37" s="93" t="n">
        <v>0</v>
      </c>
      <c r="S37" s="93" t="n">
        <f aca="false">O37-Q37-R37</f>
        <v>3570073.11</v>
      </c>
      <c r="T37" s="76" t="n">
        <f aca="false">O37/H37</f>
        <v>5153.10783775982</v>
      </c>
      <c r="U37" s="93" t="n">
        <v>5468.86224018476</v>
      </c>
    </row>
    <row r="38" customFormat="false" ht="19.7" hidden="false" customHeight="false" outlineLevel="0" collapsed="false">
      <c r="A38" s="88" t="n">
        <v>5</v>
      </c>
      <c r="B38" s="70" t="s">
        <v>41</v>
      </c>
      <c r="C38" s="88" t="n">
        <v>1961</v>
      </c>
      <c r="D38" s="88"/>
      <c r="E38" s="88" t="s">
        <v>191</v>
      </c>
      <c r="F38" s="88" t="n">
        <v>2</v>
      </c>
      <c r="G38" s="88" t="n">
        <v>1</v>
      </c>
      <c r="H38" s="90" t="n">
        <v>559.2</v>
      </c>
      <c r="I38" s="90" t="n">
        <v>346.1</v>
      </c>
      <c r="J38" s="90" t="n">
        <v>0</v>
      </c>
      <c r="K38" s="91" t="n">
        <v>19</v>
      </c>
      <c r="L38" s="88" t="s">
        <v>192</v>
      </c>
      <c r="M38" s="88" t="s">
        <v>193</v>
      </c>
      <c r="N38" s="70" t="s">
        <v>194</v>
      </c>
      <c r="O38" s="93" t="n">
        <v>2859763.63</v>
      </c>
      <c r="P38" s="93"/>
      <c r="Q38" s="93" t="n">
        <v>0</v>
      </c>
      <c r="R38" s="93" t="n">
        <v>0</v>
      </c>
      <c r="S38" s="93" t="n">
        <f aca="false">O38-Q38-R38</f>
        <v>2859763.63</v>
      </c>
      <c r="T38" s="76" t="n">
        <f aca="false">O38/H38</f>
        <v>5114.02652002861</v>
      </c>
      <c r="U38" s="93" t="n">
        <v>4950.53862660944</v>
      </c>
    </row>
    <row r="39" customFormat="false" ht="37.3" hidden="false" customHeight="false" outlineLevel="0" collapsed="false">
      <c r="A39" s="88" t="n">
        <v>6</v>
      </c>
      <c r="B39" s="70" t="s">
        <v>46</v>
      </c>
      <c r="C39" s="88" t="n">
        <v>1981</v>
      </c>
      <c r="D39" s="88"/>
      <c r="E39" s="88" t="s">
        <v>191</v>
      </c>
      <c r="F39" s="88" t="n">
        <v>2</v>
      </c>
      <c r="G39" s="88" t="n">
        <v>3</v>
      </c>
      <c r="H39" s="90" t="n">
        <v>985</v>
      </c>
      <c r="I39" s="90" t="n">
        <v>948.4</v>
      </c>
      <c r="J39" s="90" t="n">
        <v>0</v>
      </c>
      <c r="K39" s="91" t="n">
        <v>47</v>
      </c>
      <c r="L39" s="88" t="s">
        <v>192</v>
      </c>
      <c r="M39" s="88" t="s">
        <v>200</v>
      </c>
      <c r="N39" s="70" t="s">
        <v>42</v>
      </c>
      <c r="O39" s="93" t="n">
        <v>7363394.44</v>
      </c>
      <c r="P39" s="93"/>
      <c r="Q39" s="93" t="n">
        <v>0</v>
      </c>
      <c r="R39" s="93" t="n">
        <v>0</v>
      </c>
      <c r="S39" s="93" t="n">
        <f aca="false">O39-Q39-R39</f>
        <v>7363394.44</v>
      </c>
      <c r="T39" s="76" t="n">
        <f aca="false">O39/H39</f>
        <v>7475.52735025381</v>
      </c>
      <c r="U39" s="93" t="n">
        <v>8482.19523248731</v>
      </c>
    </row>
    <row r="40" customFormat="false" ht="19.7" hidden="false" customHeight="false" outlineLevel="0" collapsed="false">
      <c r="A40" s="88" t="s">
        <v>206</v>
      </c>
      <c r="B40" s="88"/>
      <c r="C40" s="88" t="s">
        <v>38</v>
      </c>
      <c r="D40" s="88"/>
      <c r="E40" s="88" t="s">
        <v>38</v>
      </c>
      <c r="F40" s="88" t="s">
        <v>38</v>
      </c>
      <c r="G40" s="88" t="s">
        <v>38</v>
      </c>
      <c r="H40" s="90" t="n">
        <f aca="false">SUM(H41:H42)</f>
        <v>1252.2</v>
      </c>
      <c r="I40" s="90" t="n">
        <f aca="false">SUM(I41:I42)</f>
        <v>858.4</v>
      </c>
      <c r="J40" s="90" t="n">
        <v>0</v>
      </c>
      <c r="K40" s="91" t="n">
        <f aca="false">SUM(K41:K42)</f>
        <v>40</v>
      </c>
      <c r="L40" s="88" t="s">
        <v>38</v>
      </c>
      <c r="M40" s="88" t="s">
        <v>38</v>
      </c>
      <c r="N40" s="70" t="s">
        <v>38</v>
      </c>
      <c r="O40" s="90" t="n">
        <v>8250706.81</v>
      </c>
      <c r="P40" s="90" t="n">
        <f aca="false">SUM(P41:P42)</f>
        <v>0</v>
      </c>
      <c r="Q40" s="90" t="n">
        <f aca="false">SUM(Q41:Q42)</f>
        <v>0</v>
      </c>
      <c r="R40" s="90" t="n">
        <f aca="false">SUM(R41:R42)</f>
        <v>0</v>
      </c>
      <c r="S40" s="90" t="n">
        <f aca="false">SUM(S41:S42)</f>
        <v>8087685.66</v>
      </c>
      <c r="T40" s="76" t="n">
        <f aca="false">O40/H40</f>
        <v>6588.96886280147</v>
      </c>
      <c r="U40" s="93" t="n">
        <f aca="false">MAX(U41:U42)</f>
        <v>9967.85492941582</v>
      </c>
    </row>
    <row r="41" customFormat="false" ht="37.3" hidden="false" customHeight="false" outlineLevel="0" collapsed="false">
      <c r="A41" s="88" t="n">
        <v>7</v>
      </c>
      <c r="B41" s="70" t="s">
        <v>68</v>
      </c>
      <c r="C41" s="88" t="n">
        <v>1970</v>
      </c>
      <c r="D41" s="88"/>
      <c r="E41" s="88" t="s">
        <v>191</v>
      </c>
      <c r="F41" s="88" t="n">
        <v>2</v>
      </c>
      <c r="G41" s="88" t="s">
        <v>208</v>
      </c>
      <c r="H41" s="90" t="n">
        <v>380.9</v>
      </c>
      <c r="I41" s="90" t="n">
        <v>352.9</v>
      </c>
      <c r="J41" s="90" t="n">
        <v>0</v>
      </c>
      <c r="K41" s="91" t="n">
        <v>9</v>
      </c>
      <c r="L41" s="88" t="s">
        <v>192</v>
      </c>
      <c r="M41" s="88" t="s">
        <v>200</v>
      </c>
      <c r="N41" s="96" t="s">
        <v>42</v>
      </c>
      <c r="O41" s="93" t="n">
        <v>296601.01</v>
      </c>
      <c r="P41" s="93"/>
      <c r="Q41" s="93" t="n">
        <v>0</v>
      </c>
      <c r="R41" s="93" t="n">
        <v>0</v>
      </c>
      <c r="S41" s="93" t="n">
        <f aca="false">O41-Q41-R41</f>
        <v>296601.01</v>
      </c>
      <c r="T41" s="76" t="n">
        <f aca="false">O41/H41</f>
        <v>778.684720399055</v>
      </c>
      <c r="U41" s="93" t="n">
        <v>1213.40215279601</v>
      </c>
    </row>
    <row r="42" customFormat="false" ht="37.3" hidden="false" customHeight="false" outlineLevel="0" collapsed="false">
      <c r="A42" s="88" t="n">
        <v>8</v>
      </c>
      <c r="B42" s="70" t="s">
        <v>51</v>
      </c>
      <c r="C42" s="88" t="n">
        <v>1984</v>
      </c>
      <c r="D42" s="88"/>
      <c r="E42" s="88" t="s">
        <v>191</v>
      </c>
      <c r="F42" s="88" t="n">
        <v>2</v>
      </c>
      <c r="G42" s="88" t="s">
        <v>201</v>
      </c>
      <c r="H42" s="90" t="n">
        <v>871.3</v>
      </c>
      <c r="I42" s="90" t="n">
        <v>505.5</v>
      </c>
      <c r="J42" s="90" t="n">
        <v>0</v>
      </c>
      <c r="K42" s="91" t="n">
        <v>31</v>
      </c>
      <c r="L42" s="88" t="s">
        <v>192</v>
      </c>
      <c r="M42" s="88" t="s">
        <v>200</v>
      </c>
      <c r="N42" s="70" t="s">
        <v>42</v>
      </c>
      <c r="O42" s="90" t="n">
        <v>7791084.65</v>
      </c>
      <c r="P42" s="94"/>
      <c r="Q42" s="93" t="n">
        <v>0</v>
      </c>
      <c r="R42" s="93" t="n">
        <v>0</v>
      </c>
      <c r="S42" s="93" t="n">
        <f aca="false">O42-Q42-R42</f>
        <v>7791084.65</v>
      </c>
      <c r="T42" s="76" t="n">
        <f aca="false">O42/H42</f>
        <v>8941.90824056008</v>
      </c>
      <c r="U42" s="93" t="n">
        <v>9967.85492941582</v>
      </c>
    </row>
    <row r="43" customFormat="false" ht="19.7" hidden="false" customHeight="false" outlineLevel="0" collapsed="false">
      <c r="A43" s="88" t="s">
        <v>207</v>
      </c>
      <c r="B43" s="88"/>
      <c r="C43" s="88" t="s">
        <v>38</v>
      </c>
      <c r="D43" s="88"/>
      <c r="E43" s="88" t="s">
        <v>38</v>
      </c>
      <c r="F43" s="88" t="s">
        <v>38</v>
      </c>
      <c r="G43" s="88" t="s">
        <v>38</v>
      </c>
      <c r="H43" s="90" t="n">
        <f aca="false">H44</f>
        <v>749.2</v>
      </c>
      <c r="I43" s="90" t="n">
        <f aca="false">I44</f>
        <v>749.2</v>
      </c>
      <c r="J43" s="90" t="n">
        <v>0</v>
      </c>
      <c r="K43" s="91" t="n">
        <f aca="false">K44</f>
        <v>28</v>
      </c>
      <c r="L43" s="88" t="s">
        <v>38</v>
      </c>
      <c r="M43" s="88" t="s">
        <v>38</v>
      </c>
      <c r="N43" s="70" t="s">
        <v>38</v>
      </c>
      <c r="O43" s="90" t="n">
        <v>3554064.32</v>
      </c>
      <c r="P43" s="90" t="n">
        <f aca="false">P44</f>
        <v>0</v>
      </c>
      <c r="Q43" s="90" t="n">
        <f aca="false">Q44</f>
        <v>0</v>
      </c>
      <c r="R43" s="90" t="n">
        <f aca="false">R44</f>
        <v>0</v>
      </c>
      <c r="S43" s="90" t="n">
        <f aca="false">S44</f>
        <v>3554064.32</v>
      </c>
      <c r="T43" s="76" t="n">
        <f aca="false">O43/H43</f>
        <v>4743.81249332621</v>
      </c>
      <c r="U43" s="93" t="n">
        <f aca="false">U44</f>
        <v>7245.22156967432</v>
      </c>
    </row>
    <row r="44" customFormat="false" ht="37.3" hidden="false" customHeight="false" outlineLevel="0" collapsed="false">
      <c r="A44" s="88" t="n">
        <v>9</v>
      </c>
      <c r="B44" s="70" t="s">
        <v>69</v>
      </c>
      <c r="C44" s="88" t="n">
        <v>1977</v>
      </c>
      <c r="D44" s="88"/>
      <c r="E44" s="88" t="s">
        <v>191</v>
      </c>
      <c r="F44" s="88" t="n">
        <v>4</v>
      </c>
      <c r="G44" s="88" t="s">
        <v>208</v>
      </c>
      <c r="H44" s="90" t="n">
        <v>749.2</v>
      </c>
      <c r="I44" s="90" t="n">
        <v>749.2</v>
      </c>
      <c r="J44" s="90" t="n">
        <v>0</v>
      </c>
      <c r="K44" s="91" t="n">
        <v>28</v>
      </c>
      <c r="L44" s="88" t="s">
        <v>192</v>
      </c>
      <c r="M44" s="88" t="s">
        <v>200</v>
      </c>
      <c r="N44" s="70" t="s">
        <v>42</v>
      </c>
      <c r="O44" s="93" t="n">
        <v>3554064.32</v>
      </c>
      <c r="P44" s="93"/>
      <c r="Q44" s="93" t="n">
        <v>0</v>
      </c>
      <c r="R44" s="93" t="n">
        <v>0</v>
      </c>
      <c r="S44" s="93" t="n">
        <f aca="false">O44-Q44-R44</f>
        <v>3554064.32</v>
      </c>
      <c r="T44" s="76" t="n">
        <f aca="false">O44/H44</f>
        <v>4743.81249332621</v>
      </c>
      <c r="U44" s="93" t="n">
        <v>7245.22156967432</v>
      </c>
    </row>
    <row r="45" customFormat="false" ht="19.7" hidden="false" customHeight="false" outlineLevel="0" collapsed="false">
      <c r="A45" s="88" t="s">
        <v>70</v>
      </c>
      <c r="B45" s="88"/>
      <c r="C45" s="88" t="s">
        <v>38</v>
      </c>
      <c r="D45" s="88"/>
      <c r="E45" s="88" t="s">
        <v>38</v>
      </c>
      <c r="F45" s="88" t="s">
        <v>38</v>
      </c>
      <c r="G45" s="88" t="s">
        <v>38</v>
      </c>
      <c r="H45" s="90" t="n">
        <f aca="false">H46</f>
        <v>752.1</v>
      </c>
      <c r="I45" s="90" t="n">
        <f aca="false">I46</f>
        <v>704.7</v>
      </c>
      <c r="J45" s="90" t="n">
        <v>0</v>
      </c>
      <c r="K45" s="91" t="n">
        <f aca="false">K46</f>
        <v>28</v>
      </c>
      <c r="L45" s="88" t="s">
        <v>38</v>
      </c>
      <c r="M45" s="88" t="s">
        <v>38</v>
      </c>
      <c r="N45" s="70" t="s">
        <v>38</v>
      </c>
      <c r="O45" s="90" t="n">
        <v>6567309.8</v>
      </c>
      <c r="P45" s="90" t="n">
        <f aca="false">P46</f>
        <v>0</v>
      </c>
      <c r="Q45" s="90" t="n">
        <f aca="false">Q46</f>
        <v>0</v>
      </c>
      <c r="R45" s="90" t="n">
        <f aca="false">R46</f>
        <v>0</v>
      </c>
      <c r="S45" s="90" t="n">
        <f aca="false">S46</f>
        <v>6567309.8</v>
      </c>
      <c r="T45" s="76" t="n">
        <f aca="false">O45/H45</f>
        <v>8731.96356867438</v>
      </c>
      <c r="U45" s="93" t="n">
        <f aca="false">U46</f>
        <v>9093.77901874751</v>
      </c>
    </row>
    <row r="46" customFormat="false" ht="37.3" hidden="false" customHeight="false" outlineLevel="0" collapsed="false">
      <c r="A46" s="88" t="n">
        <v>10</v>
      </c>
      <c r="B46" s="70" t="s">
        <v>71</v>
      </c>
      <c r="C46" s="88" t="n">
        <v>1976</v>
      </c>
      <c r="D46" s="88"/>
      <c r="E46" s="88" t="s">
        <v>191</v>
      </c>
      <c r="F46" s="88" t="n">
        <v>2</v>
      </c>
      <c r="G46" s="88" t="s">
        <v>196</v>
      </c>
      <c r="H46" s="90" t="n">
        <v>752.1</v>
      </c>
      <c r="I46" s="90" t="n">
        <v>704.7</v>
      </c>
      <c r="J46" s="90" t="n">
        <v>0</v>
      </c>
      <c r="K46" s="91" t="n">
        <v>28</v>
      </c>
      <c r="L46" s="88" t="s">
        <v>192</v>
      </c>
      <c r="M46" s="88" t="s">
        <v>200</v>
      </c>
      <c r="N46" s="70" t="s">
        <v>42</v>
      </c>
      <c r="O46" s="93" t="n">
        <v>6567309.8</v>
      </c>
      <c r="P46" s="93"/>
      <c r="Q46" s="93" t="n">
        <v>0</v>
      </c>
      <c r="R46" s="93" t="n">
        <v>0</v>
      </c>
      <c r="S46" s="93" t="n">
        <f aca="false">O46-Q46-R46</f>
        <v>6567309.8</v>
      </c>
      <c r="T46" s="76" t="n">
        <f aca="false">O46/H46</f>
        <v>8731.96356867438</v>
      </c>
      <c r="U46" s="93" t="n">
        <v>9093.77901874751</v>
      </c>
    </row>
    <row r="47" customFormat="false" ht="19.7" hidden="false" customHeight="false" outlineLevel="0" collapsed="false">
      <c r="A47" s="88" t="s">
        <v>209</v>
      </c>
      <c r="B47" s="88"/>
      <c r="C47" s="88" t="s">
        <v>38</v>
      </c>
      <c r="D47" s="88"/>
      <c r="E47" s="88" t="s">
        <v>38</v>
      </c>
      <c r="F47" s="88" t="s">
        <v>38</v>
      </c>
      <c r="G47" s="88" t="s">
        <v>38</v>
      </c>
      <c r="H47" s="90" t="n">
        <f aca="false">SUM(H48:H49)</f>
        <v>1864.6</v>
      </c>
      <c r="I47" s="90" t="n">
        <f aca="false">SUM(I48:I49)</f>
        <v>1689.8</v>
      </c>
      <c r="J47" s="90" t="n">
        <f aca="false">SUM(J48:J49)</f>
        <v>0</v>
      </c>
      <c r="K47" s="91" t="n">
        <f aca="false">SUM(K48:K49)</f>
        <v>66</v>
      </c>
      <c r="L47" s="88" t="s">
        <v>38</v>
      </c>
      <c r="M47" s="88" t="s">
        <v>38</v>
      </c>
      <c r="N47" s="70" t="s">
        <v>38</v>
      </c>
      <c r="O47" s="90" t="n">
        <v>28841590.81</v>
      </c>
      <c r="P47" s="90" t="n">
        <f aca="false">SUM(P48:P49)</f>
        <v>0</v>
      </c>
      <c r="Q47" s="90" t="n">
        <f aca="false">SUM(Q48:Q49)</f>
        <v>0</v>
      </c>
      <c r="R47" s="90" t="n">
        <f aca="false">SUM(R48:R49)</f>
        <v>0</v>
      </c>
      <c r="S47" s="90" t="n">
        <f aca="false">SUM(S48:S49)</f>
        <v>16780469.6</v>
      </c>
      <c r="T47" s="90" t="n">
        <f aca="false">SUM(T48:T49)</f>
        <v>18047.3485057712</v>
      </c>
      <c r="U47" s="93" t="n">
        <f aca="false">MAX(U48:U49)</f>
        <v>10581.6382032272</v>
      </c>
    </row>
    <row r="48" customFormat="false" ht="37.3" hidden="false" customHeight="false" outlineLevel="0" collapsed="false">
      <c r="A48" s="88" t="n">
        <v>11</v>
      </c>
      <c r="B48" s="70" t="s">
        <v>73</v>
      </c>
      <c r="C48" s="88" t="n">
        <v>1982</v>
      </c>
      <c r="D48" s="88"/>
      <c r="E48" s="88" t="s">
        <v>191</v>
      </c>
      <c r="F48" s="88" t="n">
        <v>2</v>
      </c>
      <c r="G48" s="88" t="s">
        <v>201</v>
      </c>
      <c r="H48" s="90" t="n">
        <v>917.2</v>
      </c>
      <c r="I48" s="90" t="n">
        <v>833.2</v>
      </c>
      <c r="J48" s="90" t="n">
        <v>0</v>
      </c>
      <c r="K48" s="91" t="n">
        <v>35</v>
      </c>
      <c r="L48" s="88" t="s">
        <v>192</v>
      </c>
      <c r="M48" s="88" t="s">
        <v>200</v>
      </c>
      <c r="N48" s="70" t="s">
        <v>42</v>
      </c>
      <c r="O48" s="93" t="n">
        <v>9645432.35</v>
      </c>
      <c r="P48" s="93"/>
      <c r="Q48" s="93" t="n">
        <v>0</v>
      </c>
      <c r="R48" s="93" t="n">
        <v>0</v>
      </c>
      <c r="S48" s="93" t="n">
        <f aca="false">O48-Q48-R48</f>
        <v>9645432.35</v>
      </c>
      <c r="T48" s="76" t="n">
        <f aca="false">O48/H48</f>
        <v>10516.1713366768</v>
      </c>
      <c r="U48" s="93" t="n">
        <v>10581.6382032272</v>
      </c>
    </row>
    <row r="49" customFormat="false" ht="37.3" hidden="false" customHeight="false" outlineLevel="0" collapsed="false">
      <c r="A49" s="88" t="n">
        <v>12</v>
      </c>
      <c r="B49" s="70" t="s">
        <v>55</v>
      </c>
      <c r="C49" s="88" t="n">
        <v>1981</v>
      </c>
      <c r="D49" s="88"/>
      <c r="E49" s="88" t="s">
        <v>191</v>
      </c>
      <c r="F49" s="88" t="n">
        <v>2</v>
      </c>
      <c r="G49" s="88" t="s">
        <v>201</v>
      </c>
      <c r="H49" s="90" t="n">
        <v>947.4</v>
      </c>
      <c r="I49" s="90" t="n">
        <v>856.6</v>
      </c>
      <c r="J49" s="90" t="n">
        <v>0</v>
      </c>
      <c r="K49" s="91" t="n">
        <v>31</v>
      </c>
      <c r="L49" s="88" t="s">
        <v>192</v>
      </c>
      <c r="M49" s="88" t="s">
        <v>200</v>
      </c>
      <c r="N49" s="70" t="s">
        <v>42</v>
      </c>
      <c r="O49" s="90" t="n">
        <v>7135037.25</v>
      </c>
      <c r="P49" s="94"/>
      <c r="Q49" s="93" t="n">
        <v>0</v>
      </c>
      <c r="R49" s="93" t="n">
        <v>0</v>
      </c>
      <c r="S49" s="93" t="n">
        <f aca="false">O49-Q49-R49</f>
        <v>7135037.25</v>
      </c>
      <c r="T49" s="76" t="n">
        <f aca="false">O49/H49</f>
        <v>7531.17716909436</v>
      </c>
      <c r="U49" s="93" t="n">
        <v>7893.77677855183</v>
      </c>
    </row>
    <row r="50" customFormat="false" ht="19.7" hidden="false" customHeight="false" outlineLevel="0" collapsed="false">
      <c r="A50" s="88" t="s">
        <v>147</v>
      </c>
      <c r="B50" s="88"/>
      <c r="C50" s="88" t="s">
        <v>38</v>
      </c>
      <c r="D50" s="88"/>
      <c r="E50" s="88" t="s">
        <v>38</v>
      </c>
      <c r="F50" s="88" t="s">
        <v>38</v>
      </c>
      <c r="G50" s="88" t="s">
        <v>38</v>
      </c>
      <c r="H50" s="90" t="n">
        <f aca="false">SUM(H51)</f>
        <v>1070.8</v>
      </c>
      <c r="I50" s="90" t="n">
        <f aca="false">SUM(I51)</f>
        <v>1070.8</v>
      </c>
      <c r="J50" s="90" t="n">
        <v>0</v>
      </c>
      <c r="K50" s="91" t="n">
        <f aca="false">SUM(K51)</f>
        <v>57</v>
      </c>
      <c r="L50" s="88" t="s">
        <v>38</v>
      </c>
      <c r="M50" s="88" t="s">
        <v>38</v>
      </c>
      <c r="N50" s="70" t="s">
        <v>38</v>
      </c>
      <c r="O50" s="90" t="n">
        <v>60656.99</v>
      </c>
      <c r="P50" s="90" t="n">
        <f aca="false">SUM(P51)</f>
        <v>0</v>
      </c>
      <c r="Q50" s="90" t="n">
        <f aca="false">SUM(Q51)</f>
        <v>0</v>
      </c>
      <c r="R50" s="90" t="n">
        <f aca="false">SUM(R51)</f>
        <v>0</v>
      </c>
      <c r="S50" s="90" t="n">
        <f aca="false">SUM(S51)</f>
        <v>60656.99</v>
      </c>
      <c r="T50" s="76" t="n">
        <f aca="false">O50/H50</f>
        <v>56.6464232349645</v>
      </c>
      <c r="U50" s="93" t="n">
        <f aca="false">MAX(U51)</f>
        <v>0</v>
      </c>
    </row>
    <row r="51" customFormat="false" ht="59.25" hidden="false" customHeight="true" outlineLevel="0" collapsed="false">
      <c r="A51" s="88" t="n">
        <v>13</v>
      </c>
      <c r="B51" s="70" t="s">
        <v>75</v>
      </c>
      <c r="C51" s="88" t="n">
        <v>1979</v>
      </c>
      <c r="D51" s="88"/>
      <c r="E51" s="88" t="s">
        <v>191</v>
      </c>
      <c r="F51" s="88" t="n">
        <v>2</v>
      </c>
      <c r="G51" s="88" t="s">
        <v>201</v>
      </c>
      <c r="H51" s="90" t="n">
        <v>1070.8</v>
      </c>
      <c r="I51" s="90" t="n">
        <v>1070.8</v>
      </c>
      <c r="J51" s="90" t="n">
        <v>0</v>
      </c>
      <c r="K51" s="91" t="n">
        <v>57</v>
      </c>
      <c r="L51" s="88" t="s">
        <v>192</v>
      </c>
      <c r="M51" s="88" t="s">
        <v>204</v>
      </c>
      <c r="N51" s="70" t="s">
        <v>214</v>
      </c>
      <c r="O51" s="90" t="n">
        <v>60656.99</v>
      </c>
      <c r="P51" s="94"/>
      <c r="Q51" s="93" t="n">
        <v>0</v>
      </c>
      <c r="R51" s="93" t="n">
        <v>0</v>
      </c>
      <c r="S51" s="93" t="n">
        <f aca="false">O51-Q51-R51</f>
        <v>60656.99</v>
      </c>
      <c r="T51" s="76" t="n">
        <f aca="false">O51/H51</f>
        <v>56.6464232349645</v>
      </c>
      <c r="U51" s="93" t="n">
        <v>0</v>
      </c>
    </row>
    <row r="53" customFormat="false" ht="19.7" hidden="false" customHeight="false" outlineLevel="0" collapsed="false">
      <c r="A53" s="85" t="s">
        <v>215</v>
      </c>
      <c r="B53" s="85"/>
      <c r="C53" s="85" t="s">
        <v>38</v>
      </c>
      <c r="D53" s="85"/>
      <c r="E53" s="85" t="s">
        <v>38</v>
      </c>
      <c r="F53" s="85" t="s">
        <v>38</v>
      </c>
      <c r="G53" s="85" t="s">
        <v>38</v>
      </c>
      <c r="H53" s="94" t="n">
        <f aca="false">H54+H111+H118+H123+H125+H128+H131</f>
        <v>93113.4</v>
      </c>
      <c r="I53" s="94" t="n">
        <f aca="false">I54+I111+I118+I123+I125+I128+I131</f>
        <v>78064.7</v>
      </c>
      <c r="J53" s="94" t="n">
        <f aca="false">J54+J111+J118+J123+J125+J128+J131</f>
        <v>15724.1</v>
      </c>
      <c r="K53" s="97" t="n">
        <f aca="false">K54+K111+K118+K123+K125+K128+K131</f>
        <v>5802</v>
      </c>
      <c r="L53" s="85" t="s">
        <v>38</v>
      </c>
      <c r="M53" s="85" t="s">
        <v>38</v>
      </c>
      <c r="N53" s="83" t="s">
        <v>38</v>
      </c>
      <c r="O53" s="94" t="n">
        <f aca="false">O54+O111+O118+O123+O125+O128+O131</f>
        <v>509285952.29</v>
      </c>
      <c r="P53" s="94" t="e">
        <f aca="false">P54+P118+P123+P125+P128+#REF!</f>
        <v>#REF!</v>
      </c>
      <c r="Q53" s="94" t="e">
        <f aca="false">Q54+Q118+Q123+Q125+Q128+#REF!</f>
        <v>#REF!</v>
      </c>
      <c r="R53" s="94" t="e">
        <f aca="false">R54+R118+R123+R125+R128+#REF!</f>
        <v>#REF!</v>
      </c>
      <c r="S53" s="94" t="e">
        <f aca="false">S54+S118+S123+S125+S128+#REF!</f>
        <v>#REF!</v>
      </c>
      <c r="T53" s="86" t="n">
        <f aca="false">O53/H53</f>
        <v>5469.52374513228</v>
      </c>
      <c r="U53" s="98" t="n">
        <f aca="false">MAX(U54:U130)</f>
        <v>20970.127439551</v>
      </c>
    </row>
    <row r="54" customFormat="false" ht="19.7" hidden="false" customHeight="false" outlineLevel="0" collapsed="false">
      <c r="A54" s="88" t="s">
        <v>190</v>
      </c>
      <c r="B54" s="88"/>
      <c r="C54" s="88" t="s">
        <v>38</v>
      </c>
      <c r="D54" s="88"/>
      <c r="E54" s="88" t="s">
        <v>38</v>
      </c>
      <c r="F54" s="88" t="s">
        <v>38</v>
      </c>
      <c r="G54" s="88" t="s">
        <v>38</v>
      </c>
      <c r="H54" s="90" t="n">
        <f aca="false">SUM(H55:H110)</f>
        <v>77170.4</v>
      </c>
      <c r="I54" s="90" t="n">
        <f aca="false">SUM(I55:I110)</f>
        <v>65228.8</v>
      </c>
      <c r="J54" s="90" t="n">
        <f aca="false">SUM(J55:J110)</f>
        <v>12640.9</v>
      </c>
      <c r="K54" s="91" t="n">
        <f aca="false">SUM(K55:K110)</f>
        <v>5120</v>
      </c>
      <c r="L54" s="88" t="s">
        <v>38</v>
      </c>
      <c r="M54" s="88" t="s">
        <v>38</v>
      </c>
      <c r="N54" s="70" t="s">
        <v>38</v>
      </c>
      <c r="O54" s="94" t="n">
        <v>400815733.1</v>
      </c>
      <c r="P54" s="90" t="n">
        <f aca="false">P55+P56+P57</f>
        <v>0</v>
      </c>
      <c r="Q54" s="90" t="n">
        <f aca="false">Q55+Q56+Q57</f>
        <v>0</v>
      </c>
      <c r="R54" s="90" t="n">
        <f aca="false">R55+R56+R57</f>
        <v>0</v>
      </c>
      <c r="S54" s="90" t="n">
        <f aca="false">S55+S56+S57</f>
        <v>35435158.01</v>
      </c>
      <c r="T54" s="76" t="n">
        <f aca="false">O54/H54</f>
        <v>5193.90508666535</v>
      </c>
      <c r="U54" s="93" t="n">
        <f aca="false">MAX(U55:U57)</f>
        <v>9175.83045288255</v>
      </c>
    </row>
    <row r="55" customFormat="false" ht="19.7" hidden="false" customHeight="false" outlineLevel="0" collapsed="false">
      <c r="A55" s="88" t="n">
        <v>1</v>
      </c>
      <c r="B55" s="70" t="s">
        <v>78</v>
      </c>
      <c r="C55" s="88" t="n">
        <v>1967</v>
      </c>
      <c r="D55" s="88"/>
      <c r="E55" s="88" t="s">
        <v>191</v>
      </c>
      <c r="F55" s="88" t="n">
        <v>2</v>
      </c>
      <c r="G55" s="88" t="s">
        <v>196</v>
      </c>
      <c r="H55" s="90" t="n">
        <v>792.7</v>
      </c>
      <c r="I55" s="90" t="n">
        <v>743.6</v>
      </c>
      <c r="J55" s="90" t="n">
        <v>0</v>
      </c>
      <c r="K55" s="91" t="n">
        <v>24</v>
      </c>
      <c r="L55" s="88" t="s">
        <v>192</v>
      </c>
      <c r="M55" s="88" t="s">
        <v>193</v>
      </c>
      <c r="N55" s="70" t="s">
        <v>197</v>
      </c>
      <c r="O55" s="93" t="n">
        <v>7489353.78</v>
      </c>
      <c r="P55" s="93"/>
      <c r="Q55" s="93" t="n">
        <v>0</v>
      </c>
      <c r="R55" s="93" t="n">
        <v>0</v>
      </c>
      <c r="S55" s="93" t="n">
        <f aca="false">O55-Q55-R55</f>
        <v>7489353.78</v>
      </c>
      <c r="T55" s="76" t="n">
        <f aca="false">O55/H55</f>
        <v>9447.90435221395</v>
      </c>
      <c r="U55" s="93" t="n">
        <v>9175.83045288255</v>
      </c>
    </row>
    <row r="56" customFormat="false" ht="19.7" hidden="false" customHeight="false" outlineLevel="0" collapsed="false">
      <c r="A56" s="88" t="n">
        <v>2</v>
      </c>
      <c r="B56" s="70" t="s">
        <v>79</v>
      </c>
      <c r="C56" s="88" t="n">
        <v>1973</v>
      </c>
      <c r="D56" s="88"/>
      <c r="E56" s="88" t="s">
        <v>191</v>
      </c>
      <c r="F56" s="88" t="n">
        <v>5</v>
      </c>
      <c r="G56" s="88" t="s">
        <v>195</v>
      </c>
      <c r="H56" s="90" t="n">
        <v>6107.5</v>
      </c>
      <c r="I56" s="90" t="n">
        <v>5771.5</v>
      </c>
      <c r="J56" s="90" t="n">
        <v>0</v>
      </c>
      <c r="K56" s="91" t="n">
        <v>492</v>
      </c>
      <c r="L56" s="88" t="s">
        <v>192</v>
      </c>
      <c r="M56" s="88" t="s">
        <v>193</v>
      </c>
      <c r="N56" s="70" t="s">
        <v>216</v>
      </c>
      <c r="O56" s="93" t="n">
        <v>18858551.34</v>
      </c>
      <c r="P56" s="93"/>
      <c r="Q56" s="93" t="n">
        <v>0</v>
      </c>
      <c r="R56" s="93" t="n">
        <v>0</v>
      </c>
      <c r="S56" s="93" t="n">
        <f aca="false">O56-Q56-R56</f>
        <v>18858551.34</v>
      </c>
      <c r="T56" s="76" t="n">
        <f aca="false">O56/H56</f>
        <v>3087.76935571019</v>
      </c>
      <c r="U56" s="93" t="n">
        <v>2648.43945968072</v>
      </c>
    </row>
    <row r="57" customFormat="false" ht="37.3" hidden="false" customHeight="false" outlineLevel="0" collapsed="false">
      <c r="A57" s="88" t="n">
        <v>3</v>
      </c>
      <c r="B57" s="70" t="s">
        <v>80</v>
      </c>
      <c r="C57" s="88" t="n">
        <v>1970</v>
      </c>
      <c r="D57" s="88"/>
      <c r="E57" s="88" t="s">
        <v>191</v>
      </c>
      <c r="F57" s="88" t="n">
        <v>2</v>
      </c>
      <c r="G57" s="88" t="n">
        <v>3</v>
      </c>
      <c r="H57" s="90" t="n">
        <v>873.3</v>
      </c>
      <c r="I57" s="90" t="n">
        <v>564.7</v>
      </c>
      <c r="J57" s="90" t="n">
        <v>0</v>
      </c>
      <c r="K57" s="91" t="n">
        <v>33</v>
      </c>
      <c r="L57" s="88" t="s">
        <v>192</v>
      </c>
      <c r="M57" s="88" t="s">
        <v>204</v>
      </c>
      <c r="N57" s="70" t="s">
        <v>217</v>
      </c>
      <c r="O57" s="93" t="n">
        <v>9087252.89</v>
      </c>
      <c r="P57" s="93"/>
      <c r="Q57" s="93" t="n">
        <v>0</v>
      </c>
      <c r="R57" s="93" t="n">
        <v>0</v>
      </c>
      <c r="S57" s="93" t="n">
        <f aca="false">O57-Q57-R57</f>
        <v>9087252.89</v>
      </c>
      <c r="T57" s="76" t="n">
        <f aca="false">O57/H57</f>
        <v>10405.6485629223</v>
      </c>
      <c r="U57" s="93" t="n">
        <v>5560.51317073171</v>
      </c>
    </row>
    <row r="58" customFormat="false" ht="15.75" hidden="false" customHeight="true" outlineLevel="0" collapsed="false">
      <c r="A58" s="88" t="n">
        <v>4</v>
      </c>
      <c r="B58" s="88" t="s">
        <v>218</v>
      </c>
      <c r="C58" s="89" t="n">
        <v>1961</v>
      </c>
      <c r="D58" s="88"/>
      <c r="E58" s="88" t="s">
        <v>219</v>
      </c>
      <c r="F58" s="88" t="n">
        <v>3</v>
      </c>
      <c r="G58" s="88" t="n">
        <v>3</v>
      </c>
      <c r="H58" s="90" t="n">
        <v>1540.1</v>
      </c>
      <c r="I58" s="90" t="n">
        <v>1115.1</v>
      </c>
      <c r="J58" s="90" t="n">
        <v>0</v>
      </c>
      <c r="K58" s="91" t="n">
        <v>52</v>
      </c>
      <c r="L58" s="88" t="s">
        <v>192</v>
      </c>
      <c r="M58" s="88" t="s">
        <v>156</v>
      </c>
      <c r="N58" s="70" t="s">
        <v>194</v>
      </c>
      <c r="O58" s="90" t="n">
        <v>10298444.68</v>
      </c>
      <c r="P58" s="90"/>
      <c r="Q58" s="90"/>
      <c r="R58" s="90"/>
      <c r="S58" s="90"/>
      <c r="T58" s="76" t="n">
        <v>6817.1</v>
      </c>
      <c r="U58" s="76" t="n">
        <v>6817.1</v>
      </c>
    </row>
    <row r="59" customFormat="false" ht="19.7" hidden="false" customHeight="false" outlineLevel="0" collapsed="false">
      <c r="A59" s="88" t="n">
        <v>5</v>
      </c>
      <c r="B59" s="70" t="s">
        <v>82</v>
      </c>
      <c r="C59" s="88" t="n">
        <v>1917</v>
      </c>
      <c r="D59" s="88"/>
      <c r="E59" s="88" t="s">
        <v>191</v>
      </c>
      <c r="F59" s="88" t="n">
        <v>2</v>
      </c>
      <c r="G59" s="88" t="s">
        <v>196</v>
      </c>
      <c r="H59" s="90" t="n">
        <v>722.2</v>
      </c>
      <c r="I59" s="90" t="n">
        <v>514</v>
      </c>
      <c r="J59" s="90" t="n">
        <v>0</v>
      </c>
      <c r="K59" s="91" t="n">
        <v>21</v>
      </c>
      <c r="L59" s="88" t="s">
        <v>192</v>
      </c>
      <c r="M59" s="88" t="s">
        <v>200</v>
      </c>
      <c r="N59" s="70" t="s">
        <v>42</v>
      </c>
      <c r="O59" s="93" t="n">
        <v>3506082.53</v>
      </c>
      <c r="P59" s="93"/>
      <c r="Q59" s="93" t="n">
        <v>0</v>
      </c>
      <c r="R59" s="93" t="n">
        <v>0</v>
      </c>
      <c r="S59" s="93" t="n">
        <f aca="false">O59-Q59-R59</f>
        <v>3506082.53</v>
      </c>
      <c r="T59" s="76" t="n">
        <f aca="false">O59/H59</f>
        <v>4854.72518692883</v>
      </c>
      <c r="U59" s="93" t="n">
        <v>6756.96466352811</v>
      </c>
    </row>
    <row r="60" customFormat="false" ht="37.3" hidden="false" customHeight="false" outlineLevel="0" collapsed="false">
      <c r="A60" s="88" t="n">
        <v>6</v>
      </c>
      <c r="B60" s="70" t="s">
        <v>83</v>
      </c>
      <c r="C60" s="88" t="n">
        <v>1927</v>
      </c>
      <c r="D60" s="88"/>
      <c r="E60" s="88" t="s">
        <v>191</v>
      </c>
      <c r="F60" s="88" t="n">
        <v>2</v>
      </c>
      <c r="G60" s="88" t="s">
        <v>196</v>
      </c>
      <c r="H60" s="90" t="n">
        <v>462</v>
      </c>
      <c r="I60" s="90" t="n">
        <v>344</v>
      </c>
      <c r="J60" s="90" t="n">
        <v>0</v>
      </c>
      <c r="K60" s="91" t="n">
        <v>25</v>
      </c>
      <c r="L60" s="88" t="s">
        <v>192</v>
      </c>
      <c r="M60" s="88" t="s">
        <v>193</v>
      </c>
      <c r="N60" s="70" t="s">
        <v>220</v>
      </c>
      <c r="O60" s="93" t="n">
        <v>3543109.01</v>
      </c>
      <c r="P60" s="93"/>
      <c r="Q60" s="93" t="n">
        <v>0</v>
      </c>
      <c r="R60" s="93" t="n">
        <v>0</v>
      </c>
      <c r="S60" s="93" t="n">
        <f aca="false">O60-Q60-R60</f>
        <v>3543109.01</v>
      </c>
      <c r="T60" s="76" t="n">
        <f aca="false">O60/H60</f>
        <v>7669.06712121212</v>
      </c>
      <c r="U60" s="93" t="n">
        <v>9582.62916017316</v>
      </c>
    </row>
    <row r="61" customFormat="false" ht="37.3" hidden="false" customHeight="false" outlineLevel="0" collapsed="false">
      <c r="A61" s="88" t="n">
        <v>7</v>
      </c>
      <c r="B61" s="70" t="s">
        <v>221</v>
      </c>
      <c r="C61" s="88" t="n">
        <v>1974</v>
      </c>
      <c r="D61" s="88"/>
      <c r="E61" s="88" t="s">
        <v>222</v>
      </c>
      <c r="F61" s="88" t="n">
        <v>4</v>
      </c>
      <c r="G61" s="88" t="n">
        <v>4</v>
      </c>
      <c r="H61" s="90" t="n">
        <v>3358</v>
      </c>
      <c r="I61" s="90" t="n">
        <v>3082.2</v>
      </c>
      <c r="J61" s="90" t="n">
        <v>0</v>
      </c>
      <c r="K61" s="91" t="n">
        <v>205</v>
      </c>
      <c r="L61" s="88" t="s">
        <v>192</v>
      </c>
      <c r="M61" s="88" t="s">
        <v>200</v>
      </c>
      <c r="N61" s="70" t="s">
        <v>42</v>
      </c>
      <c r="O61" s="93" t="n">
        <v>9266458</v>
      </c>
      <c r="P61" s="93"/>
      <c r="Q61" s="93"/>
      <c r="R61" s="93"/>
      <c r="S61" s="93"/>
      <c r="T61" s="76" t="n">
        <f aca="false">O61/H61</f>
        <v>2759.51697438952</v>
      </c>
      <c r="U61" s="93" t="n">
        <v>9582.62916017316</v>
      </c>
    </row>
    <row r="62" customFormat="false" ht="15" hidden="false" customHeight="true" outlineLevel="0" collapsed="false">
      <c r="A62" s="88" t="n">
        <v>8</v>
      </c>
      <c r="B62" s="88" t="s">
        <v>223</v>
      </c>
      <c r="C62" s="89" t="n">
        <v>1977</v>
      </c>
      <c r="D62" s="88"/>
      <c r="E62" s="88" t="s">
        <v>219</v>
      </c>
      <c r="F62" s="88" t="n">
        <v>2</v>
      </c>
      <c r="G62" s="88" t="n">
        <v>2</v>
      </c>
      <c r="H62" s="90" t="n">
        <v>775.6</v>
      </c>
      <c r="I62" s="90" t="n">
        <v>775.6</v>
      </c>
      <c r="J62" s="90"/>
      <c r="K62" s="91"/>
      <c r="L62" s="88" t="s">
        <v>192</v>
      </c>
      <c r="M62" s="88" t="s">
        <v>200</v>
      </c>
      <c r="N62" s="70"/>
      <c r="O62" s="99" t="n">
        <v>5418016.2</v>
      </c>
      <c r="P62" s="90"/>
      <c r="Q62" s="90"/>
      <c r="R62" s="90"/>
      <c r="S62" s="90"/>
      <c r="T62" s="76"/>
      <c r="U62" s="76"/>
    </row>
    <row r="63" customFormat="false" ht="19.7" hidden="false" customHeight="false" outlineLevel="0" collapsed="false">
      <c r="A63" s="88" t="n">
        <v>9</v>
      </c>
      <c r="B63" s="70" t="s">
        <v>86</v>
      </c>
      <c r="C63" s="88" t="n">
        <v>1961</v>
      </c>
      <c r="D63" s="88"/>
      <c r="E63" s="88" t="s">
        <v>222</v>
      </c>
      <c r="F63" s="88" t="n">
        <v>2</v>
      </c>
      <c r="G63" s="88" t="n">
        <v>3</v>
      </c>
      <c r="H63" s="90"/>
      <c r="I63" s="90"/>
      <c r="J63" s="90"/>
      <c r="K63" s="91"/>
      <c r="L63" s="88"/>
      <c r="M63" s="88"/>
      <c r="N63" s="70"/>
      <c r="O63" s="93" t="n">
        <v>4795320</v>
      </c>
      <c r="P63" s="93"/>
      <c r="Q63" s="93"/>
      <c r="R63" s="93"/>
      <c r="S63" s="93"/>
      <c r="T63" s="76"/>
      <c r="U63" s="93"/>
    </row>
    <row r="64" customFormat="false" ht="19.7" hidden="false" customHeight="false" outlineLevel="0" collapsed="false">
      <c r="A64" s="88" t="n">
        <v>10</v>
      </c>
      <c r="B64" s="88" t="s">
        <v>87</v>
      </c>
      <c r="C64" s="89" t="n">
        <v>1962</v>
      </c>
      <c r="D64" s="88"/>
      <c r="E64" s="88" t="s">
        <v>191</v>
      </c>
      <c r="F64" s="88" t="n">
        <v>2</v>
      </c>
      <c r="G64" s="88" t="n">
        <v>3</v>
      </c>
      <c r="H64" s="90" t="n">
        <v>490</v>
      </c>
      <c r="I64" s="90" t="n">
        <v>490</v>
      </c>
      <c r="J64" s="90" t="n">
        <v>490</v>
      </c>
      <c r="K64" s="91" t="n">
        <v>33</v>
      </c>
      <c r="L64" s="88" t="s">
        <v>192</v>
      </c>
      <c r="M64" s="88" t="s">
        <v>156</v>
      </c>
      <c r="N64" s="70" t="s">
        <v>194</v>
      </c>
      <c r="O64" s="90" t="n">
        <v>7261000</v>
      </c>
      <c r="P64" s="90"/>
      <c r="Q64" s="90"/>
      <c r="R64" s="90"/>
      <c r="S64" s="90"/>
      <c r="T64" s="76" t="n">
        <v>0</v>
      </c>
      <c r="U64" s="93" t="n">
        <v>0</v>
      </c>
    </row>
    <row r="65" customFormat="false" ht="19.7" hidden="false" customHeight="false" outlineLevel="0" collapsed="false">
      <c r="A65" s="88" t="n">
        <v>11</v>
      </c>
      <c r="B65" s="88" t="s">
        <v>88</v>
      </c>
      <c r="C65" s="89" t="n">
        <v>1973</v>
      </c>
      <c r="D65" s="88"/>
      <c r="E65" s="88" t="s">
        <v>191</v>
      </c>
      <c r="F65" s="88" t="n">
        <v>2</v>
      </c>
      <c r="G65" s="88" t="n">
        <v>3</v>
      </c>
      <c r="H65" s="90" t="n">
        <v>391</v>
      </c>
      <c r="I65" s="90" t="n">
        <v>371.1</v>
      </c>
      <c r="J65" s="90" t="n">
        <v>371.1</v>
      </c>
      <c r="K65" s="91" t="n">
        <v>11</v>
      </c>
      <c r="L65" s="88" t="s">
        <v>192</v>
      </c>
      <c r="M65" s="88" t="s">
        <v>156</v>
      </c>
      <c r="N65" s="70" t="s">
        <v>194</v>
      </c>
      <c r="O65" s="90" t="n">
        <v>4265824</v>
      </c>
      <c r="P65" s="90"/>
      <c r="Q65" s="90"/>
      <c r="R65" s="90"/>
      <c r="S65" s="90"/>
      <c r="T65" s="76" t="n">
        <v>0</v>
      </c>
      <c r="U65" s="93" t="n">
        <v>0</v>
      </c>
    </row>
    <row r="66" customFormat="false" ht="19.7" hidden="false" customHeight="false" outlineLevel="0" collapsed="false">
      <c r="A66" s="88" t="n">
        <v>12</v>
      </c>
      <c r="B66" s="88" t="s">
        <v>89</v>
      </c>
      <c r="C66" s="89" t="n">
        <v>1960</v>
      </c>
      <c r="D66" s="88"/>
      <c r="E66" s="88" t="s">
        <v>191</v>
      </c>
      <c r="F66" s="88" t="n">
        <v>2</v>
      </c>
      <c r="G66" s="88" t="n">
        <v>3</v>
      </c>
      <c r="H66" s="90" t="n">
        <v>766</v>
      </c>
      <c r="I66" s="90" t="n">
        <v>710.2</v>
      </c>
      <c r="J66" s="90" t="n">
        <v>710.2</v>
      </c>
      <c r="K66" s="91" t="n">
        <v>12</v>
      </c>
      <c r="L66" s="88" t="s">
        <v>192</v>
      </c>
      <c r="M66" s="88" t="s">
        <v>156</v>
      </c>
      <c r="N66" s="88" t="s">
        <v>156</v>
      </c>
      <c r="O66" s="90" t="n">
        <v>7533263</v>
      </c>
      <c r="P66" s="90"/>
      <c r="Q66" s="90"/>
      <c r="R66" s="90"/>
      <c r="S66" s="90"/>
      <c r="T66" s="76" t="n">
        <v>9643.6</v>
      </c>
      <c r="U66" s="93" t="n">
        <v>10401.29</v>
      </c>
    </row>
    <row r="67" customFormat="false" ht="37.3" hidden="false" customHeight="false" outlineLevel="0" collapsed="false">
      <c r="A67" s="88" t="n">
        <v>13</v>
      </c>
      <c r="B67" s="70" t="s">
        <v>90</v>
      </c>
      <c r="C67" s="89" t="n">
        <v>1976</v>
      </c>
      <c r="D67" s="88"/>
      <c r="E67" s="88" t="s">
        <v>191</v>
      </c>
      <c r="F67" s="88" t="n">
        <v>2</v>
      </c>
      <c r="G67" s="88" t="n">
        <v>2</v>
      </c>
      <c r="H67" s="90" t="n">
        <v>381</v>
      </c>
      <c r="I67" s="90" t="n">
        <v>320.1</v>
      </c>
      <c r="J67" s="90" t="n">
        <v>320.1</v>
      </c>
      <c r="K67" s="91" t="n">
        <v>24</v>
      </c>
      <c r="L67" s="88" t="s">
        <v>192</v>
      </c>
      <c r="M67" s="88" t="s">
        <v>156</v>
      </c>
      <c r="N67" s="88" t="s">
        <v>156</v>
      </c>
      <c r="O67" s="90" t="n">
        <v>5899543</v>
      </c>
      <c r="P67" s="90"/>
      <c r="Q67" s="90"/>
      <c r="R67" s="90"/>
      <c r="S67" s="90"/>
      <c r="T67" s="76" t="n">
        <v>15183.73</v>
      </c>
      <c r="U67" s="93" t="n">
        <v>18072.48</v>
      </c>
    </row>
    <row r="68" customFormat="false" ht="37.3" hidden="false" customHeight="false" outlineLevel="0" collapsed="false">
      <c r="A68" s="88" t="n">
        <v>14</v>
      </c>
      <c r="B68" s="70" t="s">
        <v>91</v>
      </c>
      <c r="C68" s="89" t="n">
        <v>1978</v>
      </c>
      <c r="D68" s="88"/>
      <c r="E68" s="88" t="s">
        <v>191</v>
      </c>
      <c r="F68" s="88" t="n">
        <v>2</v>
      </c>
      <c r="G68" s="88" t="n">
        <v>3</v>
      </c>
      <c r="H68" s="90" t="n">
        <v>1043</v>
      </c>
      <c r="I68" s="90" t="n">
        <v>950</v>
      </c>
      <c r="J68" s="90" t="n">
        <v>950</v>
      </c>
      <c r="K68" s="91" t="n">
        <v>40</v>
      </c>
      <c r="L68" s="88" t="s">
        <v>192</v>
      </c>
      <c r="M68" s="88" t="s">
        <v>156</v>
      </c>
      <c r="N68" s="88" t="s">
        <v>156</v>
      </c>
      <c r="O68" s="90" t="n">
        <v>9530021.8</v>
      </c>
      <c r="P68" s="90"/>
      <c r="Q68" s="90"/>
      <c r="R68" s="90"/>
      <c r="S68" s="90"/>
      <c r="T68" s="76" t="n">
        <v>15183.73</v>
      </c>
      <c r="U68" s="93" t="n">
        <v>18072.48</v>
      </c>
    </row>
    <row r="69" customFormat="false" ht="19.7" hidden="false" customHeight="false" outlineLevel="0" collapsed="false">
      <c r="A69" s="88" t="n">
        <v>15</v>
      </c>
      <c r="B69" s="100" t="s">
        <v>92</v>
      </c>
      <c r="C69" s="88" t="n">
        <v>1908</v>
      </c>
      <c r="D69" s="88"/>
      <c r="E69" s="88" t="s">
        <v>191</v>
      </c>
      <c r="F69" s="88" t="n">
        <v>3</v>
      </c>
      <c r="G69" s="88" t="n">
        <v>2</v>
      </c>
      <c r="H69" s="90" t="n">
        <v>1210</v>
      </c>
      <c r="I69" s="90" t="n">
        <v>1140.3</v>
      </c>
      <c r="J69" s="90" t="n">
        <v>0</v>
      </c>
      <c r="K69" s="91" t="n">
        <v>45</v>
      </c>
      <c r="L69" s="88" t="s">
        <v>192</v>
      </c>
      <c r="M69" s="88" t="s">
        <v>200</v>
      </c>
      <c r="N69" s="70" t="s">
        <v>42</v>
      </c>
      <c r="O69" s="93" t="n">
        <v>8568794.2</v>
      </c>
      <c r="P69" s="93"/>
      <c r="Q69" s="93"/>
      <c r="R69" s="93"/>
      <c r="S69" s="93"/>
      <c r="T69" s="76" t="n">
        <f aca="false">O69/H69</f>
        <v>7081.64809917355</v>
      </c>
      <c r="U69" s="93" t="n">
        <v>9582.62916017316</v>
      </c>
    </row>
    <row r="70" customFormat="false" ht="19.7" hidden="false" customHeight="false" outlineLevel="0" collapsed="false">
      <c r="A70" s="88" t="n">
        <v>16</v>
      </c>
      <c r="B70" s="100" t="s">
        <v>224</v>
      </c>
      <c r="C70" s="88" t="n">
        <v>1981</v>
      </c>
      <c r="D70" s="88"/>
      <c r="E70" s="88" t="s">
        <v>191</v>
      </c>
      <c r="F70" s="88" t="n">
        <v>2</v>
      </c>
      <c r="G70" s="88" t="n">
        <v>3</v>
      </c>
      <c r="H70" s="90" t="n">
        <v>359</v>
      </c>
      <c r="I70" s="90" t="n">
        <v>359</v>
      </c>
      <c r="J70" s="90" t="n">
        <v>0</v>
      </c>
      <c r="K70" s="91" t="n">
        <v>50</v>
      </c>
      <c r="L70" s="88" t="s">
        <v>192</v>
      </c>
      <c r="M70" s="88" t="s">
        <v>200</v>
      </c>
      <c r="N70" s="70" t="s">
        <v>42</v>
      </c>
      <c r="O70" s="93" t="n">
        <v>4227271.8</v>
      </c>
      <c r="P70" s="93"/>
      <c r="Q70" s="93"/>
      <c r="R70" s="93"/>
      <c r="S70" s="93"/>
      <c r="T70" s="76" t="n">
        <f aca="false">O70/H70</f>
        <v>11775.130362117</v>
      </c>
      <c r="U70" s="93" t="n">
        <v>9582.62916017316</v>
      </c>
    </row>
    <row r="71" customFormat="false" ht="19.7" hidden="false" customHeight="false" outlineLevel="0" collapsed="false">
      <c r="A71" s="88" t="n">
        <v>17</v>
      </c>
      <c r="B71" s="100" t="s">
        <v>94</v>
      </c>
      <c r="C71" s="88" t="n">
        <v>1918</v>
      </c>
      <c r="D71" s="88"/>
      <c r="E71" s="88" t="s">
        <v>191</v>
      </c>
      <c r="F71" s="88" t="n">
        <v>2</v>
      </c>
      <c r="G71" s="88" t="n">
        <v>1</v>
      </c>
      <c r="H71" s="90" t="n">
        <v>343</v>
      </c>
      <c r="I71" s="90" t="n">
        <v>335</v>
      </c>
      <c r="J71" s="90" t="n">
        <v>0</v>
      </c>
      <c r="K71" s="91" t="n">
        <v>11</v>
      </c>
      <c r="L71" s="88" t="s">
        <v>192</v>
      </c>
      <c r="M71" s="88" t="s">
        <v>200</v>
      </c>
      <c r="N71" s="70" t="s">
        <v>42</v>
      </c>
      <c r="O71" s="93" t="n">
        <v>8467238.17</v>
      </c>
      <c r="P71" s="93"/>
      <c r="Q71" s="93"/>
      <c r="R71" s="93"/>
      <c r="S71" s="93"/>
      <c r="T71" s="76" t="n">
        <f aca="false">O71/H71</f>
        <v>24685.8255685131</v>
      </c>
      <c r="U71" s="93" t="n">
        <v>9582.62916017316</v>
      </c>
    </row>
    <row r="72" customFormat="false" ht="19.7" hidden="false" customHeight="false" outlineLevel="0" collapsed="false">
      <c r="A72" s="88" t="n">
        <v>18</v>
      </c>
      <c r="B72" s="100" t="s">
        <v>95</v>
      </c>
      <c r="C72" s="88" t="n">
        <v>1989</v>
      </c>
      <c r="D72" s="88"/>
      <c r="E72" s="88" t="s">
        <v>191</v>
      </c>
      <c r="F72" s="88" t="n">
        <v>4</v>
      </c>
      <c r="G72" s="88" t="n">
        <v>3</v>
      </c>
      <c r="H72" s="90" t="n">
        <v>2785.6</v>
      </c>
      <c r="I72" s="90" t="n">
        <v>1669</v>
      </c>
      <c r="J72" s="90" t="n">
        <v>0</v>
      </c>
      <c r="K72" s="91" t="n">
        <v>150</v>
      </c>
      <c r="L72" s="88" t="s">
        <v>192</v>
      </c>
      <c r="M72" s="88" t="s">
        <v>200</v>
      </c>
      <c r="N72" s="70" t="s">
        <v>42</v>
      </c>
      <c r="O72" s="93" t="n">
        <v>13202290.4</v>
      </c>
      <c r="P72" s="93"/>
      <c r="Q72" s="93"/>
      <c r="R72" s="93"/>
      <c r="S72" s="93"/>
      <c r="T72" s="76" t="n">
        <f aca="false">O72/H72</f>
        <v>4739.47817346353</v>
      </c>
      <c r="U72" s="93" t="n">
        <v>9582.62916017316</v>
      </c>
    </row>
    <row r="73" customFormat="false" ht="19.7" hidden="false" customHeight="false" outlineLevel="0" collapsed="false">
      <c r="A73" s="88" t="n">
        <v>19</v>
      </c>
      <c r="B73" s="100" t="s">
        <v>96</v>
      </c>
      <c r="C73" s="88" t="n">
        <v>1958</v>
      </c>
      <c r="D73" s="88"/>
      <c r="E73" s="88" t="s">
        <v>191</v>
      </c>
      <c r="F73" s="88" t="n">
        <v>2</v>
      </c>
      <c r="G73" s="88" t="n">
        <v>1</v>
      </c>
      <c r="H73" s="90" t="n">
        <v>588.2</v>
      </c>
      <c r="I73" s="90" t="n">
        <v>273</v>
      </c>
      <c r="J73" s="90" t="n">
        <v>0</v>
      </c>
      <c r="K73" s="91" t="n">
        <v>16</v>
      </c>
      <c r="L73" s="88" t="s">
        <v>192</v>
      </c>
      <c r="M73" s="88" t="s">
        <v>200</v>
      </c>
      <c r="N73" s="70" t="s">
        <v>42</v>
      </c>
      <c r="O73" s="93" t="n">
        <v>3805500</v>
      </c>
      <c r="P73" s="93"/>
      <c r="Q73" s="93"/>
      <c r="R73" s="93"/>
      <c r="S73" s="93"/>
      <c r="T73" s="76" t="n">
        <f aca="false">O73/H73</f>
        <v>6469.73818429106</v>
      </c>
      <c r="U73" s="93" t="n">
        <v>9582.62916017316</v>
      </c>
    </row>
    <row r="74" customFormat="false" ht="19.7" hidden="false" customHeight="false" outlineLevel="0" collapsed="false">
      <c r="A74" s="88" t="n">
        <v>20</v>
      </c>
      <c r="B74" s="101" t="s">
        <v>97</v>
      </c>
      <c r="C74" s="88" t="n">
        <v>1978</v>
      </c>
      <c r="D74" s="88"/>
      <c r="E74" s="88" t="s">
        <v>191</v>
      </c>
      <c r="F74" s="88" t="n">
        <v>2</v>
      </c>
      <c r="G74" s="88" t="n">
        <v>1</v>
      </c>
      <c r="H74" s="90" t="n">
        <v>367</v>
      </c>
      <c r="I74" s="90" t="n">
        <v>367</v>
      </c>
      <c r="J74" s="90" t="n">
        <v>0</v>
      </c>
      <c r="K74" s="91" t="n">
        <v>18</v>
      </c>
      <c r="L74" s="88" t="s">
        <v>192</v>
      </c>
      <c r="M74" s="88" t="s">
        <v>200</v>
      </c>
      <c r="N74" s="70" t="s">
        <v>42</v>
      </c>
      <c r="O74" s="93" t="n">
        <v>2792792</v>
      </c>
      <c r="P74" s="93"/>
      <c r="Q74" s="93"/>
      <c r="R74" s="93"/>
      <c r="S74" s="93"/>
      <c r="T74" s="76" t="n">
        <f aca="false">O74/H74</f>
        <v>7609.78746594005</v>
      </c>
      <c r="U74" s="93" t="n">
        <v>9582.62916017316</v>
      </c>
    </row>
    <row r="75" customFormat="false" ht="19.7" hidden="false" customHeight="false" outlineLevel="0" collapsed="false">
      <c r="A75" s="88" t="n">
        <v>21</v>
      </c>
      <c r="B75" s="100" t="s">
        <v>98</v>
      </c>
      <c r="C75" s="88" t="n">
        <v>1917</v>
      </c>
      <c r="D75" s="88"/>
      <c r="E75" s="88" t="s">
        <v>191</v>
      </c>
      <c r="F75" s="88" t="n">
        <v>2</v>
      </c>
      <c r="G75" s="88" t="n">
        <v>2</v>
      </c>
      <c r="H75" s="90" t="n">
        <v>159.4</v>
      </c>
      <c r="I75" s="90" t="n">
        <v>151</v>
      </c>
      <c r="J75" s="90" t="n">
        <v>0</v>
      </c>
      <c r="K75" s="91" t="n">
        <v>6</v>
      </c>
      <c r="L75" s="88" t="s">
        <v>192</v>
      </c>
      <c r="M75" s="88" t="s">
        <v>200</v>
      </c>
      <c r="N75" s="70" t="s">
        <v>42</v>
      </c>
      <c r="O75" s="93" t="n">
        <v>3362671</v>
      </c>
      <c r="P75" s="93"/>
      <c r="Q75" s="93"/>
      <c r="R75" s="93"/>
      <c r="S75" s="93"/>
      <c r="T75" s="76" t="n">
        <f aca="false">O75/H75</f>
        <v>21095.8030112923</v>
      </c>
      <c r="U75" s="93" t="n">
        <v>9582.62916017316</v>
      </c>
    </row>
    <row r="76" customFormat="false" ht="19.7" hidden="false" customHeight="false" outlineLevel="0" collapsed="false">
      <c r="A76" s="88" t="n">
        <v>22</v>
      </c>
      <c r="B76" s="100" t="s">
        <v>99</v>
      </c>
      <c r="C76" s="88" t="n">
        <v>1940</v>
      </c>
      <c r="D76" s="88"/>
      <c r="E76" s="88" t="s">
        <v>191</v>
      </c>
      <c r="F76" s="88" t="n">
        <v>3</v>
      </c>
      <c r="G76" s="88" t="n">
        <v>2</v>
      </c>
      <c r="H76" s="90" t="n">
        <v>284.7</v>
      </c>
      <c r="I76" s="90" t="n">
        <v>190</v>
      </c>
      <c r="J76" s="90" t="n">
        <v>0</v>
      </c>
      <c r="K76" s="91" t="n">
        <v>8</v>
      </c>
      <c r="L76" s="88" t="s">
        <v>192</v>
      </c>
      <c r="M76" s="88" t="s">
        <v>200</v>
      </c>
      <c r="N76" s="70" t="s">
        <v>42</v>
      </c>
      <c r="O76" s="93" t="n">
        <v>3492004.5</v>
      </c>
      <c r="P76" s="93"/>
      <c r="Q76" s="93"/>
      <c r="R76" s="93"/>
      <c r="S76" s="93"/>
      <c r="T76" s="76" t="n">
        <f aca="false">O76/H76</f>
        <v>12265.5584826133</v>
      </c>
      <c r="U76" s="93" t="n">
        <v>9582.62916017316</v>
      </c>
    </row>
    <row r="77" customFormat="false" ht="19.7" hidden="false" customHeight="false" outlineLevel="0" collapsed="false">
      <c r="A77" s="88" t="n">
        <v>23</v>
      </c>
      <c r="B77" s="100" t="s">
        <v>100</v>
      </c>
      <c r="C77" s="88" t="n">
        <v>1970</v>
      </c>
      <c r="D77" s="88"/>
      <c r="E77" s="88" t="s">
        <v>191</v>
      </c>
      <c r="F77" s="88" t="n">
        <v>2</v>
      </c>
      <c r="G77" s="88" t="n">
        <v>1</v>
      </c>
      <c r="H77" s="90" t="n">
        <v>508.9</v>
      </c>
      <c r="I77" s="90" t="n">
        <v>320</v>
      </c>
      <c r="J77" s="90" t="n">
        <v>0</v>
      </c>
      <c r="K77" s="91" t="n">
        <v>10</v>
      </c>
      <c r="L77" s="88" t="s">
        <v>192</v>
      </c>
      <c r="M77" s="88" t="s">
        <v>200</v>
      </c>
      <c r="N77" s="70" t="s">
        <v>42</v>
      </c>
      <c r="O77" s="93" t="n">
        <v>6004503.23</v>
      </c>
      <c r="P77" s="93"/>
      <c r="Q77" s="93"/>
      <c r="R77" s="93"/>
      <c r="S77" s="93"/>
      <c r="T77" s="76" t="n">
        <f aca="false">O77/H77</f>
        <v>11798.9845352722</v>
      </c>
      <c r="U77" s="93" t="n">
        <v>9582.62916017316</v>
      </c>
    </row>
    <row r="78" customFormat="false" ht="19.7" hidden="false" customHeight="false" outlineLevel="0" collapsed="false">
      <c r="A78" s="88" t="n">
        <v>24</v>
      </c>
      <c r="B78" s="100" t="s">
        <v>101</v>
      </c>
      <c r="C78" s="88" t="n">
        <v>1980</v>
      </c>
      <c r="D78" s="88"/>
      <c r="E78" s="88" t="s">
        <v>191</v>
      </c>
      <c r="F78" s="88" t="n">
        <v>2</v>
      </c>
      <c r="G78" s="88" t="n">
        <v>3</v>
      </c>
      <c r="H78" s="90" t="n">
        <v>1037.9</v>
      </c>
      <c r="I78" s="90" t="n">
        <v>510.6</v>
      </c>
      <c r="J78" s="90" t="n">
        <v>0</v>
      </c>
      <c r="K78" s="91" t="n">
        <v>70</v>
      </c>
      <c r="L78" s="88" t="s">
        <v>192</v>
      </c>
      <c r="M78" s="88" t="s">
        <v>200</v>
      </c>
      <c r="N78" s="70" t="s">
        <v>42</v>
      </c>
      <c r="O78" s="93" t="n">
        <v>12681815.49</v>
      </c>
      <c r="P78" s="93"/>
      <c r="Q78" s="93"/>
      <c r="R78" s="93"/>
      <c r="S78" s="93"/>
      <c r="T78" s="76" t="n">
        <f aca="false">O78/H78</f>
        <v>12218.7257828307</v>
      </c>
      <c r="U78" s="93" t="n">
        <v>9582.62916017316</v>
      </c>
    </row>
    <row r="79" customFormat="false" ht="19.7" hidden="false" customHeight="false" outlineLevel="0" collapsed="false">
      <c r="A79" s="88" t="n">
        <v>25</v>
      </c>
      <c r="B79" s="100" t="s">
        <v>102</v>
      </c>
      <c r="C79" s="88" t="n">
        <v>1962</v>
      </c>
      <c r="D79" s="88"/>
      <c r="E79" s="88" t="s">
        <v>191</v>
      </c>
      <c r="F79" s="88" t="n">
        <v>2</v>
      </c>
      <c r="G79" s="88" t="n">
        <v>3</v>
      </c>
      <c r="H79" s="90" t="n">
        <v>811.7</v>
      </c>
      <c r="I79" s="90" t="n">
        <v>579.5</v>
      </c>
      <c r="J79" s="90" t="n">
        <v>0</v>
      </c>
      <c r="K79" s="91" t="n">
        <v>35</v>
      </c>
      <c r="L79" s="88" t="s">
        <v>192</v>
      </c>
      <c r="M79" s="88" t="s">
        <v>200</v>
      </c>
      <c r="N79" s="70" t="s">
        <v>42</v>
      </c>
      <c r="O79" s="93" t="n">
        <v>10219080.55</v>
      </c>
      <c r="P79" s="93"/>
      <c r="Q79" s="93"/>
      <c r="R79" s="93"/>
      <c r="S79" s="93"/>
      <c r="T79" s="76" t="n">
        <f aca="false">O79/H79</f>
        <v>12589.7259455464</v>
      </c>
      <c r="U79" s="93" t="n">
        <v>9582.62916017316</v>
      </c>
    </row>
    <row r="80" customFormat="false" ht="19.7" hidden="false" customHeight="false" outlineLevel="0" collapsed="false">
      <c r="A80" s="88" t="n">
        <v>26</v>
      </c>
      <c r="B80" s="100" t="s">
        <v>103</v>
      </c>
      <c r="C80" s="88" t="n">
        <v>1969</v>
      </c>
      <c r="D80" s="88"/>
      <c r="E80" s="88" t="s">
        <v>191</v>
      </c>
      <c r="F80" s="88" t="n">
        <v>4</v>
      </c>
      <c r="G80" s="88" t="n">
        <v>4</v>
      </c>
      <c r="H80" s="90" t="n">
        <v>3679</v>
      </c>
      <c r="I80" s="90" t="n">
        <v>3401</v>
      </c>
      <c r="J80" s="90" t="n">
        <v>0</v>
      </c>
      <c r="K80" s="91" t="n">
        <v>189</v>
      </c>
      <c r="L80" s="88" t="s">
        <v>192</v>
      </c>
      <c r="M80" s="88" t="s">
        <v>200</v>
      </c>
      <c r="N80" s="70" t="s">
        <v>194</v>
      </c>
      <c r="O80" s="93" t="n">
        <v>14852576.7</v>
      </c>
      <c r="P80" s="93"/>
      <c r="Q80" s="93"/>
      <c r="R80" s="93"/>
      <c r="S80" s="93"/>
      <c r="T80" s="76" t="n">
        <f aca="false">O80/H80</f>
        <v>4037.12332155477</v>
      </c>
      <c r="U80" s="93" t="n">
        <v>9582.62916017316</v>
      </c>
    </row>
    <row r="81" customFormat="false" ht="19.7" hidden="false" customHeight="false" outlineLevel="0" collapsed="false">
      <c r="A81" s="88" t="n">
        <v>27</v>
      </c>
      <c r="B81" s="100" t="s">
        <v>104</v>
      </c>
      <c r="C81" s="88" t="n">
        <v>1963</v>
      </c>
      <c r="D81" s="88"/>
      <c r="E81" s="88" t="s">
        <v>191</v>
      </c>
      <c r="F81" s="88" t="n">
        <v>4</v>
      </c>
      <c r="G81" s="88" t="n">
        <v>3</v>
      </c>
      <c r="H81" s="90" t="n">
        <v>2337.7</v>
      </c>
      <c r="I81" s="90" t="n">
        <v>1443.6</v>
      </c>
      <c r="J81" s="90" t="n">
        <v>0</v>
      </c>
      <c r="K81" s="91" t="n">
        <v>153</v>
      </c>
      <c r="L81" s="88" t="s">
        <v>192</v>
      </c>
      <c r="M81" s="88" t="s">
        <v>200</v>
      </c>
      <c r="N81" s="70" t="s">
        <v>194</v>
      </c>
      <c r="O81" s="93" t="n">
        <v>10100303.1</v>
      </c>
      <c r="P81" s="93"/>
      <c r="Q81" s="93"/>
      <c r="R81" s="93"/>
      <c r="S81" s="93"/>
      <c r="T81" s="76" t="n">
        <f aca="false">O81/H81</f>
        <v>4320.61560508192</v>
      </c>
      <c r="U81" s="93" t="n">
        <v>9582.62916017316</v>
      </c>
    </row>
    <row r="82" customFormat="false" ht="19.7" hidden="false" customHeight="false" outlineLevel="0" collapsed="false">
      <c r="A82" s="88" t="n">
        <v>28</v>
      </c>
      <c r="B82" s="100" t="s">
        <v>105</v>
      </c>
      <c r="C82" s="88" t="n">
        <v>1968</v>
      </c>
      <c r="D82" s="88"/>
      <c r="E82" s="88" t="s">
        <v>191</v>
      </c>
      <c r="F82" s="88" t="n">
        <v>5</v>
      </c>
      <c r="G82" s="88" t="n">
        <v>3</v>
      </c>
      <c r="H82" s="90" t="n">
        <v>3063.2</v>
      </c>
      <c r="I82" s="90" t="n">
        <v>1292.1</v>
      </c>
      <c r="J82" s="90" t="n">
        <v>0</v>
      </c>
      <c r="K82" s="91" t="n">
        <v>260</v>
      </c>
      <c r="L82" s="88" t="s">
        <v>192</v>
      </c>
      <c r="M82" s="88" t="s">
        <v>200</v>
      </c>
      <c r="N82" s="70" t="s">
        <v>42</v>
      </c>
      <c r="O82" s="93" t="n">
        <v>11996311.9</v>
      </c>
      <c r="P82" s="93"/>
      <c r="Q82" s="93"/>
      <c r="R82" s="93"/>
      <c r="S82" s="93"/>
      <c r="T82" s="76" t="n">
        <f aca="false">O82/H82</f>
        <v>3916.26792243406</v>
      </c>
      <c r="U82" s="93" t="n">
        <v>9582.62916017316</v>
      </c>
    </row>
    <row r="83" customFormat="false" ht="19.7" hidden="false" customHeight="false" outlineLevel="0" collapsed="false">
      <c r="A83" s="88" t="n">
        <v>29</v>
      </c>
      <c r="B83" s="100" t="s">
        <v>225</v>
      </c>
      <c r="C83" s="88" t="n">
        <v>1988</v>
      </c>
      <c r="D83" s="88"/>
      <c r="E83" s="88" t="s">
        <v>191</v>
      </c>
      <c r="F83" s="88" t="n">
        <v>5</v>
      </c>
      <c r="G83" s="88" t="n">
        <v>5</v>
      </c>
      <c r="H83" s="90" t="n">
        <v>8004</v>
      </c>
      <c r="I83" s="90" t="n">
        <v>7294</v>
      </c>
      <c r="J83" s="90" t="n">
        <v>0</v>
      </c>
      <c r="K83" s="91" t="n">
        <v>690</v>
      </c>
      <c r="L83" s="88" t="s">
        <v>192</v>
      </c>
      <c r="M83" s="88" t="s">
        <v>200</v>
      </c>
      <c r="N83" s="70" t="s">
        <v>42</v>
      </c>
      <c r="O83" s="93" t="n">
        <v>25918433.4</v>
      </c>
      <c r="P83" s="93"/>
      <c r="Q83" s="93"/>
      <c r="R83" s="93"/>
      <c r="S83" s="93"/>
      <c r="T83" s="76" t="n">
        <f aca="false">O83/H83</f>
        <v>3238.18508245877</v>
      </c>
      <c r="U83" s="93" t="n">
        <v>9582.62916017316</v>
      </c>
    </row>
    <row r="84" customFormat="false" ht="19.7" hidden="false" customHeight="false" outlineLevel="0" collapsed="false">
      <c r="A84" s="88" t="n">
        <v>30</v>
      </c>
      <c r="B84" s="100" t="s">
        <v>226</v>
      </c>
      <c r="C84" s="88" t="n">
        <v>1988</v>
      </c>
      <c r="D84" s="88"/>
      <c r="E84" s="88" t="s">
        <v>191</v>
      </c>
      <c r="F84" s="88" t="n">
        <v>9</v>
      </c>
      <c r="G84" s="88" t="n">
        <v>2</v>
      </c>
      <c r="H84" s="90" t="n">
        <v>5804.6</v>
      </c>
      <c r="I84" s="90" t="n">
        <v>5804.6</v>
      </c>
      <c r="J84" s="90" t="n">
        <v>0</v>
      </c>
      <c r="K84" s="91" t="n">
        <v>250</v>
      </c>
      <c r="L84" s="88" t="s">
        <v>192</v>
      </c>
      <c r="M84" s="88" t="s">
        <v>200</v>
      </c>
      <c r="N84" s="70" t="s">
        <v>42</v>
      </c>
      <c r="O84" s="93" t="n">
        <v>9053345</v>
      </c>
      <c r="P84" s="93"/>
      <c r="Q84" s="93"/>
      <c r="R84" s="93"/>
      <c r="S84" s="93"/>
      <c r="T84" s="76"/>
      <c r="U84" s="93"/>
    </row>
    <row r="85" customFormat="false" ht="19.7" hidden="false" customHeight="false" outlineLevel="0" collapsed="false">
      <c r="A85" s="88" t="n">
        <v>31</v>
      </c>
      <c r="B85" s="100" t="s">
        <v>108</v>
      </c>
      <c r="C85" s="88" t="n">
        <v>1957</v>
      </c>
      <c r="D85" s="88"/>
      <c r="E85" s="88" t="s">
        <v>191</v>
      </c>
      <c r="F85" s="88" t="n">
        <v>2</v>
      </c>
      <c r="G85" s="88" t="n">
        <v>1</v>
      </c>
      <c r="H85" s="90" t="n">
        <v>286</v>
      </c>
      <c r="I85" s="90" t="n">
        <v>286</v>
      </c>
      <c r="J85" s="90" t="n">
        <v>0</v>
      </c>
      <c r="K85" s="91" t="n">
        <v>13</v>
      </c>
      <c r="L85" s="88" t="s">
        <v>192</v>
      </c>
      <c r="M85" s="88" t="s">
        <v>200</v>
      </c>
      <c r="N85" s="70" t="s">
        <v>42</v>
      </c>
      <c r="O85" s="93" t="n">
        <v>3427517.7</v>
      </c>
      <c r="P85" s="93"/>
      <c r="Q85" s="93"/>
      <c r="R85" s="93"/>
      <c r="S85" s="93"/>
      <c r="T85" s="76" t="n">
        <f aca="false">O85/H85</f>
        <v>11984.3276223776</v>
      </c>
      <c r="U85" s="93" t="n">
        <v>9582.62916017316</v>
      </c>
    </row>
    <row r="86" customFormat="false" ht="19.7" hidden="false" customHeight="false" outlineLevel="0" collapsed="false">
      <c r="A86" s="88" t="n">
        <v>32</v>
      </c>
      <c r="B86" s="100" t="s">
        <v>109</v>
      </c>
      <c r="C86" s="88" t="n">
        <v>1978</v>
      </c>
      <c r="D86" s="88"/>
      <c r="E86" s="88" t="s">
        <v>191</v>
      </c>
      <c r="F86" s="88" t="n">
        <v>2</v>
      </c>
      <c r="G86" s="88" t="n">
        <v>2</v>
      </c>
      <c r="H86" s="90" t="n">
        <v>295.4</v>
      </c>
      <c r="I86" s="90" t="n">
        <v>295.4</v>
      </c>
      <c r="J86" s="90" t="n">
        <v>0</v>
      </c>
      <c r="K86" s="91" t="n">
        <v>12</v>
      </c>
      <c r="L86" s="88" t="s">
        <v>192</v>
      </c>
      <c r="M86" s="88" t="s">
        <v>200</v>
      </c>
      <c r="N86" s="70" t="s">
        <v>42</v>
      </c>
      <c r="O86" s="93" t="n">
        <v>3427517.7</v>
      </c>
      <c r="P86" s="93"/>
      <c r="Q86" s="93"/>
      <c r="R86" s="93"/>
      <c r="S86" s="93"/>
      <c r="T86" s="76" t="n">
        <f aca="false">O86/H86</f>
        <v>11602.971225457</v>
      </c>
      <c r="U86" s="93" t="n">
        <v>9582.62916017316</v>
      </c>
    </row>
    <row r="87" customFormat="false" ht="37.3" hidden="false" customHeight="false" outlineLevel="0" collapsed="false">
      <c r="A87" s="88" t="n">
        <v>33</v>
      </c>
      <c r="B87" s="100" t="s">
        <v>110</v>
      </c>
      <c r="C87" s="88" t="n">
        <v>1967</v>
      </c>
      <c r="D87" s="88"/>
      <c r="E87" s="88" t="s">
        <v>191</v>
      </c>
      <c r="F87" s="88" t="n">
        <v>2</v>
      </c>
      <c r="G87" s="88" t="n">
        <v>2</v>
      </c>
      <c r="H87" s="90" t="n">
        <v>760.4</v>
      </c>
      <c r="I87" s="90" t="n">
        <v>708.1</v>
      </c>
      <c r="J87" s="90" t="n">
        <v>0</v>
      </c>
      <c r="K87" s="91" t="n">
        <v>67</v>
      </c>
      <c r="L87" s="88" t="s">
        <v>192</v>
      </c>
      <c r="M87" s="88" t="s">
        <v>200</v>
      </c>
      <c r="N87" s="70" t="s">
        <v>42</v>
      </c>
      <c r="O87" s="93" t="n">
        <v>9101963.7</v>
      </c>
      <c r="P87" s="93"/>
      <c r="Q87" s="93"/>
      <c r="R87" s="93"/>
      <c r="S87" s="93"/>
      <c r="T87" s="76" t="n">
        <f aca="false">O87/H87</f>
        <v>11969.9680431352</v>
      </c>
      <c r="U87" s="93" t="n">
        <v>9582.62916017316</v>
      </c>
    </row>
    <row r="88" customFormat="false" ht="37.3" hidden="false" customHeight="false" outlineLevel="0" collapsed="false">
      <c r="A88" s="88" t="n">
        <v>34</v>
      </c>
      <c r="B88" s="100" t="s">
        <v>111</v>
      </c>
      <c r="C88" s="88" t="n">
        <v>1959</v>
      </c>
      <c r="D88" s="88"/>
      <c r="E88" s="88" t="s">
        <v>227</v>
      </c>
      <c r="F88" s="88" t="n">
        <v>2</v>
      </c>
      <c r="G88" s="88" t="n">
        <v>2</v>
      </c>
      <c r="H88" s="90" t="n">
        <v>732.7</v>
      </c>
      <c r="I88" s="90" t="n">
        <v>404.5</v>
      </c>
      <c r="J88" s="90" t="n">
        <v>0</v>
      </c>
      <c r="K88" s="91" t="n">
        <v>58</v>
      </c>
      <c r="L88" s="88" t="s">
        <v>192</v>
      </c>
      <c r="M88" s="88" t="s">
        <v>200</v>
      </c>
      <c r="N88" s="70" t="s">
        <v>42</v>
      </c>
      <c r="O88" s="93" t="n">
        <v>5395166.7</v>
      </c>
      <c r="P88" s="93"/>
      <c r="Q88" s="93"/>
      <c r="R88" s="93"/>
      <c r="S88" s="93"/>
      <c r="T88" s="76" t="n">
        <f aca="false">O88/H88</f>
        <v>7363.40480414904</v>
      </c>
      <c r="U88" s="93" t="n">
        <v>9582.62916017316</v>
      </c>
    </row>
    <row r="89" customFormat="false" ht="37.3" hidden="false" customHeight="false" outlineLevel="0" collapsed="false">
      <c r="A89" s="88" t="n">
        <v>35</v>
      </c>
      <c r="B89" s="100" t="s">
        <v>228</v>
      </c>
      <c r="C89" s="88" t="n">
        <v>1966</v>
      </c>
      <c r="D89" s="88"/>
      <c r="E89" s="88" t="s">
        <v>191</v>
      </c>
      <c r="F89" s="88" t="n">
        <v>2</v>
      </c>
      <c r="G89" s="88" t="n">
        <v>2</v>
      </c>
      <c r="H89" s="90" t="n">
        <v>1694.8</v>
      </c>
      <c r="I89" s="90" t="n">
        <v>733.8</v>
      </c>
      <c r="J89" s="90" t="n">
        <v>0</v>
      </c>
      <c r="K89" s="91" t="n">
        <v>82</v>
      </c>
      <c r="L89" s="88" t="s">
        <v>192</v>
      </c>
      <c r="M89" s="88" t="s">
        <v>200</v>
      </c>
      <c r="N89" s="70" t="s">
        <v>42</v>
      </c>
      <c r="O89" s="93" t="n">
        <v>9020065.26</v>
      </c>
      <c r="P89" s="93"/>
      <c r="Q89" s="93"/>
      <c r="R89" s="93"/>
      <c r="S89" s="93"/>
      <c r="T89" s="76" t="n">
        <f aca="false">O89/H89</f>
        <v>5322.20041302809</v>
      </c>
      <c r="U89" s="93" t="n">
        <v>9582.62916017316</v>
      </c>
    </row>
    <row r="90" customFormat="false" ht="37.3" hidden="false" customHeight="false" outlineLevel="0" collapsed="false">
      <c r="A90" s="88" t="n">
        <v>36</v>
      </c>
      <c r="B90" s="100" t="s">
        <v>229</v>
      </c>
      <c r="C90" s="88" t="n">
        <v>1981</v>
      </c>
      <c r="D90" s="88"/>
      <c r="E90" s="88" t="s">
        <v>191</v>
      </c>
      <c r="F90" s="88" t="n">
        <v>5</v>
      </c>
      <c r="G90" s="88" t="n">
        <v>4</v>
      </c>
      <c r="H90" s="90" t="n">
        <v>3079</v>
      </c>
      <c r="I90" s="90" t="n">
        <v>3079</v>
      </c>
      <c r="J90" s="90" t="n">
        <v>0</v>
      </c>
      <c r="K90" s="91" t="n">
        <v>203</v>
      </c>
      <c r="L90" s="88" t="s">
        <v>192</v>
      </c>
      <c r="M90" s="88" t="s">
        <v>200</v>
      </c>
      <c r="N90" s="70" t="s">
        <v>42</v>
      </c>
      <c r="O90" s="93" t="n">
        <v>10841111.54</v>
      </c>
      <c r="P90" s="93"/>
      <c r="Q90" s="93"/>
      <c r="R90" s="93"/>
      <c r="S90" s="93"/>
      <c r="T90" s="76" t="n">
        <f aca="false">O90/H90</f>
        <v>3520.98458590451</v>
      </c>
      <c r="U90" s="93" t="n">
        <v>9582.62916017316</v>
      </c>
    </row>
    <row r="91" customFormat="false" ht="19.7" hidden="false" customHeight="false" outlineLevel="0" collapsed="false">
      <c r="A91" s="88" t="n">
        <v>37</v>
      </c>
      <c r="B91" s="100" t="s">
        <v>114</v>
      </c>
      <c r="C91" s="88" t="n">
        <v>1959</v>
      </c>
      <c r="D91" s="88"/>
      <c r="E91" s="88" t="s">
        <v>191</v>
      </c>
      <c r="F91" s="88" t="n">
        <v>2</v>
      </c>
      <c r="G91" s="88" t="n">
        <v>3</v>
      </c>
      <c r="H91" s="90" t="n">
        <v>946</v>
      </c>
      <c r="I91" s="90" t="n">
        <v>946</v>
      </c>
      <c r="J91" s="90" t="n">
        <v>0</v>
      </c>
      <c r="K91" s="91" t="n">
        <v>160</v>
      </c>
      <c r="L91" s="88" t="s">
        <v>192</v>
      </c>
      <c r="M91" s="88" t="s">
        <v>200</v>
      </c>
      <c r="N91" s="70" t="s">
        <v>42</v>
      </c>
      <c r="O91" s="93" t="n">
        <v>12933350</v>
      </c>
      <c r="P91" s="93"/>
      <c r="Q91" s="93"/>
      <c r="R91" s="93"/>
      <c r="S91" s="93"/>
      <c r="T91" s="76" t="n">
        <f aca="false">O91/H91</f>
        <v>13671.6173361522</v>
      </c>
      <c r="U91" s="93" t="n">
        <v>9582.62916017316</v>
      </c>
    </row>
    <row r="92" customFormat="false" ht="19.7" hidden="false" customHeight="false" outlineLevel="0" collapsed="false">
      <c r="A92" s="88" t="n">
        <v>38</v>
      </c>
      <c r="B92" s="102" t="s">
        <v>115</v>
      </c>
      <c r="C92" s="88" t="n">
        <v>1917</v>
      </c>
      <c r="D92" s="88"/>
      <c r="E92" s="88" t="s">
        <v>191</v>
      </c>
      <c r="F92" s="88" t="n">
        <v>2</v>
      </c>
      <c r="G92" s="88" t="s">
        <v>196</v>
      </c>
      <c r="H92" s="90" t="n">
        <v>231.6</v>
      </c>
      <c r="I92" s="90" t="n">
        <v>231.6</v>
      </c>
      <c r="J92" s="90" t="n">
        <v>0</v>
      </c>
      <c r="K92" s="91" t="n">
        <v>11</v>
      </c>
      <c r="L92" s="88" t="s">
        <v>192</v>
      </c>
      <c r="M92" s="88" t="s">
        <v>200</v>
      </c>
      <c r="N92" s="70" t="s">
        <v>42</v>
      </c>
      <c r="O92" s="93" t="n">
        <v>142054.58</v>
      </c>
      <c r="P92" s="93"/>
      <c r="Q92" s="93" t="n">
        <v>0</v>
      </c>
      <c r="R92" s="93" t="n">
        <v>0</v>
      </c>
      <c r="S92" s="93" t="n">
        <f aca="false">O92-Q92-R92</f>
        <v>142054.58</v>
      </c>
      <c r="T92" s="76" t="n">
        <f aca="false">O92/H92</f>
        <v>613.361744386874</v>
      </c>
      <c r="U92" s="93" t="n">
        <v>20970.127439551</v>
      </c>
    </row>
    <row r="93" customFormat="false" ht="19.7" hidden="false" customHeight="false" outlineLevel="0" collapsed="false">
      <c r="A93" s="88" t="n">
        <v>39</v>
      </c>
      <c r="B93" s="101" t="s">
        <v>116</v>
      </c>
      <c r="C93" s="88" t="n">
        <v>1979</v>
      </c>
      <c r="D93" s="88"/>
      <c r="E93" s="88" t="s">
        <v>191</v>
      </c>
      <c r="F93" s="88" t="n">
        <v>5</v>
      </c>
      <c r="G93" s="88" t="n">
        <v>6</v>
      </c>
      <c r="H93" s="90" t="n">
        <v>4991.2</v>
      </c>
      <c r="I93" s="90" t="n">
        <v>4581.5</v>
      </c>
      <c r="J93" s="90" t="n">
        <v>0</v>
      </c>
      <c r="K93" s="91" t="n">
        <v>299</v>
      </c>
      <c r="L93" s="88" t="s">
        <v>192</v>
      </c>
      <c r="M93" s="88" t="s">
        <v>200</v>
      </c>
      <c r="N93" s="70" t="s">
        <v>42</v>
      </c>
      <c r="O93" s="93" t="n">
        <v>15132019.5</v>
      </c>
      <c r="P93" s="93"/>
      <c r="Q93" s="93"/>
      <c r="R93" s="93"/>
      <c r="S93" s="93"/>
      <c r="T93" s="76" t="n">
        <f aca="false">O93/H93</f>
        <v>3031.73976198109</v>
      </c>
      <c r="U93" s="93" t="n">
        <v>9582.62916017316</v>
      </c>
    </row>
    <row r="94" customFormat="false" ht="37.3" hidden="false" customHeight="false" outlineLevel="0" collapsed="false">
      <c r="A94" s="88" t="n">
        <v>40</v>
      </c>
      <c r="B94" s="100" t="s">
        <v>117</v>
      </c>
      <c r="C94" s="89" t="n">
        <v>1984</v>
      </c>
      <c r="D94" s="88"/>
      <c r="E94" s="88" t="s">
        <v>219</v>
      </c>
      <c r="F94" s="88" t="n">
        <v>2</v>
      </c>
      <c r="G94" s="88" t="n">
        <v>2</v>
      </c>
      <c r="H94" s="90" t="n">
        <v>895.8</v>
      </c>
      <c r="I94" s="90" t="n">
        <v>895.8</v>
      </c>
      <c r="J94" s="90" t="n">
        <v>895.8</v>
      </c>
      <c r="K94" s="91" t="n">
        <v>45</v>
      </c>
      <c r="L94" s="88" t="s">
        <v>192</v>
      </c>
      <c r="M94" s="88" t="s">
        <v>156</v>
      </c>
      <c r="N94" s="70" t="s">
        <v>197</v>
      </c>
      <c r="O94" s="90" t="n">
        <v>10346680</v>
      </c>
      <c r="P94" s="90"/>
      <c r="Q94" s="90"/>
      <c r="R94" s="90" t="n">
        <v>0</v>
      </c>
      <c r="S94" s="90"/>
      <c r="T94" s="76" t="n">
        <f aca="false">O94/H94</f>
        <v>11550.2121009154</v>
      </c>
      <c r="U94" s="76" t="n">
        <v>7492.03</v>
      </c>
    </row>
    <row r="95" customFormat="false" ht="19.7" hidden="false" customHeight="false" outlineLevel="0" collapsed="false">
      <c r="A95" s="88" t="n">
        <v>41</v>
      </c>
      <c r="B95" s="88" t="s">
        <v>118</v>
      </c>
      <c r="C95" s="89" t="n">
        <v>1971</v>
      </c>
      <c r="D95" s="88"/>
      <c r="E95" s="88" t="s">
        <v>219</v>
      </c>
      <c r="F95" s="88" t="n">
        <v>5</v>
      </c>
      <c r="G95" s="88" t="n">
        <v>1</v>
      </c>
      <c r="H95" s="90" t="n">
        <v>3969.6</v>
      </c>
      <c r="I95" s="90" t="n">
        <v>2732.6</v>
      </c>
      <c r="J95" s="90" t="n">
        <v>0</v>
      </c>
      <c r="K95" s="91" t="n">
        <v>406</v>
      </c>
      <c r="L95" s="88" t="s">
        <v>192</v>
      </c>
      <c r="M95" s="88" t="s">
        <v>156</v>
      </c>
      <c r="N95" s="70" t="s">
        <v>230</v>
      </c>
      <c r="O95" s="90" t="n">
        <v>11799000</v>
      </c>
      <c r="P95" s="90"/>
      <c r="Q95" s="90"/>
      <c r="R95" s="90"/>
      <c r="S95" s="90"/>
      <c r="T95" s="76" t="n">
        <v>2915.09</v>
      </c>
      <c r="U95" s="76" t="n">
        <v>2915.09</v>
      </c>
    </row>
    <row r="96" s="103" customFormat="true" ht="37.3" hidden="false" customHeight="false" outlineLevel="0" collapsed="false">
      <c r="A96" s="88" t="n">
        <v>42</v>
      </c>
      <c r="B96" s="100" t="s">
        <v>119</v>
      </c>
      <c r="C96" s="89" t="n">
        <v>1988</v>
      </c>
      <c r="D96" s="88"/>
      <c r="E96" s="88" t="s">
        <v>219</v>
      </c>
      <c r="F96" s="88" t="n">
        <v>2</v>
      </c>
      <c r="G96" s="88" t="n">
        <v>2</v>
      </c>
      <c r="H96" s="90" t="n">
        <v>993.9</v>
      </c>
      <c r="I96" s="90" t="n">
        <v>993.9</v>
      </c>
      <c r="J96" s="90" t="n">
        <v>993.9</v>
      </c>
      <c r="K96" s="91" t="n">
        <v>45</v>
      </c>
      <c r="L96" s="88" t="s">
        <v>192</v>
      </c>
      <c r="M96" s="88" t="s">
        <v>156</v>
      </c>
      <c r="N96" s="70" t="s">
        <v>197</v>
      </c>
      <c r="O96" s="90" t="n">
        <v>6601145.2</v>
      </c>
      <c r="P96" s="90"/>
      <c r="Q96" s="90"/>
      <c r="R96" s="90" t="n">
        <v>0</v>
      </c>
      <c r="S96" s="90"/>
      <c r="T96" s="76" t="n">
        <f aca="false">O96/H96</f>
        <v>6641.65932186337</v>
      </c>
      <c r="U96" s="76" t="n">
        <v>7492.03</v>
      </c>
    </row>
    <row r="97" s="103" customFormat="true" ht="37.3" hidden="false" customHeight="false" outlineLevel="0" collapsed="false">
      <c r="A97" s="88" t="n">
        <v>43</v>
      </c>
      <c r="B97" s="100" t="s">
        <v>120</v>
      </c>
      <c r="C97" s="89" t="n">
        <v>1977</v>
      </c>
      <c r="D97" s="88"/>
      <c r="E97" s="88" t="s">
        <v>219</v>
      </c>
      <c r="F97" s="88" t="n">
        <v>2</v>
      </c>
      <c r="G97" s="88" t="n">
        <v>2</v>
      </c>
      <c r="H97" s="90" t="n">
        <v>323.6</v>
      </c>
      <c r="I97" s="90" t="n">
        <v>310</v>
      </c>
      <c r="J97" s="90" t="n">
        <v>310</v>
      </c>
      <c r="K97" s="91" t="n">
        <v>20</v>
      </c>
      <c r="L97" s="88" t="s">
        <v>192</v>
      </c>
      <c r="M97" s="88" t="s">
        <v>156</v>
      </c>
      <c r="N97" s="70" t="s">
        <v>197</v>
      </c>
      <c r="O97" s="90" t="n">
        <v>9182678.5</v>
      </c>
      <c r="P97" s="90"/>
      <c r="Q97" s="90"/>
      <c r="R97" s="90" t="n">
        <v>0</v>
      </c>
      <c r="S97" s="90"/>
      <c r="T97" s="76" t="n">
        <f aca="false">O97/H97</f>
        <v>28376.6331891224</v>
      </c>
      <c r="U97" s="76" t="n">
        <v>7492.03</v>
      </c>
    </row>
    <row r="98" s="103" customFormat="true" ht="19.7" hidden="false" customHeight="false" outlineLevel="0" collapsed="false">
      <c r="A98" s="88" t="n">
        <v>44</v>
      </c>
      <c r="B98" s="104" t="s">
        <v>231</v>
      </c>
      <c r="C98" s="88" t="n">
        <v>1926</v>
      </c>
      <c r="D98" s="88"/>
      <c r="E98" s="88" t="s">
        <v>191</v>
      </c>
      <c r="F98" s="88" t="n">
        <v>4</v>
      </c>
      <c r="G98" s="88" t="n">
        <v>3</v>
      </c>
      <c r="H98" s="90" t="n">
        <v>1755.4</v>
      </c>
      <c r="I98" s="90" t="n">
        <v>1692.9</v>
      </c>
      <c r="J98" s="90" t="n">
        <v>1692.9</v>
      </c>
      <c r="K98" s="91" t="n">
        <v>130</v>
      </c>
      <c r="L98" s="88" t="s">
        <v>192</v>
      </c>
      <c r="M98" s="88" t="s">
        <v>193</v>
      </c>
      <c r="N98" s="70" t="s">
        <v>216</v>
      </c>
      <c r="O98" s="93" t="n">
        <v>17137588.5</v>
      </c>
      <c r="P98" s="93"/>
      <c r="Q98" s="93" t="n">
        <v>0</v>
      </c>
      <c r="R98" s="93" t="n">
        <v>0</v>
      </c>
      <c r="S98" s="93" t="n">
        <f aca="false">O98-Q98-R98</f>
        <v>17137588.5</v>
      </c>
      <c r="T98" s="76" t="n">
        <f aca="false">O98/H98</f>
        <v>9762.78255668224</v>
      </c>
      <c r="U98" s="93" t="n">
        <v>7951.80111206159</v>
      </c>
    </row>
    <row r="99" s="103" customFormat="true" ht="19.7" hidden="false" customHeight="false" outlineLevel="0" collapsed="false">
      <c r="A99" s="88" t="n">
        <v>45</v>
      </c>
      <c r="B99" s="104" t="s">
        <v>232</v>
      </c>
      <c r="C99" s="88" t="n">
        <v>1926</v>
      </c>
      <c r="D99" s="88"/>
      <c r="E99" s="88" t="s">
        <v>191</v>
      </c>
      <c r="F99" s="88" t="n">
        <v>2</v>
      </c>
      <c r="G99" s="88" t="n">
        <v>2</v>
      </c>
      <c r="H99" s="90" t="n">
        <v>539.8</v>
      </c>
      <c r="I99" s="90" t="n">
        <v>530.9</v>
      </c>
      <c r="J99" s="90" t="n">
        <v>530.9</v>
      </c>
      <c r="K99" s="91" t="n">
        <v>33</v>
      </c>
      <c r="L99" s="88" t="s">
        <v>192</v>
      </c>
      <c r="M99" s="88" t="s">
        <v>193</v>
      </c>
      <c r="N99" s="70" t="s">
        <v>216</v>
      </c>
      <c r="O99" s="93" t="n">
        <v>12388853.4</v>
      </c>
      <c r="P99" s="93"/>
      <c r="Q99" s="93" t="n">
        <v>0</v>
      </c>
      <c r="R99" s="93" t="n">
        <v>0</v>
      </c>
      <c r="S99" s="93" t="n">
        <f aca="false">O99-Q99-R99</f>
        <v>12388853.4</v>
      </c>
      <c r="T99" s="76" t="n">
        <f aca="false">O99/H99</f>
        <v>22950.821415339</v>
      </c>
      <c r="U99" s="93" t="n">
        <v>7951.80111206159</v>
      </c>
    </row>
    <row r="100" customFormat="false" ht="15" hidden="false" customHeight="true" outlineLevel="0" collapsed="false">
      <c r="A100" s="88" t="n">
        <v>46</v>
      </c>
      <c r="B100" s="104" t="s">
        <v>233</v>
      </c>
      <c r="C100" s="89" t="n">
        <v>1967</v>
      </c>
      <c r="D100" s="88"/>
      <c r="E100" s="88" t="s">
        <v>219</v>
      </c>
      <c r="F100" s="88" t="n">
        <v>2</v>
      </c>
      <c r="G100" s="88" t="n">
        <v>2</v>
      </c>
      <c r="H100" s="90" t="n">
        <v>715.2</v>
      </c>
      <c r="I100" s="90" t="n">
        <v>473.6</v>
      </c>
      <c r="J100" s="90" t="n">
        <v>473.6</v>
      </c>
      <c r="K100" s="91" t="n">
        <v>48</v>
      </c>
      <c r="L100" s="88" t="s">
        <v>192</v>
      </c>
      <c r="M100" s="88" t="s">
        <v>200</v>
      </c>
      <c r="N100" s="70" t="s">
        <v>194</v>
      </c>
      <c r="O100" s="99" t="n">
        <v>8441849.15</v>
      </c>
      <c r="P100" s="90"/>
      <c r="Q100" s="90"/>
      <c r="R100" s="90" t="n">
        <v>0</v>
      </c>
      <c r="S100" s="90"/>
      <c r="T100" s="76"/>
      <c r="U100" s="76"/>
    </row>
    <row r="101" customFormat="false" ht="15" hidden="false" customHeight="true" outlineLevel="0" collapsed="false">
      <c r="A101" s="88" t="n">
        <v>47</v>
      </c>
      <c r="B101" s="104" t="s">
        <v>234</v>
      </c>
      <c r="C101" s="89" t="n">
        <v>1977</v>
      </c>
      <c r="D101" s="88"/>
      <c r="E101" s="88" t="s">
        <v>219</v>
      </c>
      <c r="F101" s="88" t="n">
        <v>2</v>
      </c>
      <c r="G101" s="88" t="n">
        <v>4</v>
      </c>
      <c r="H101" s="90" t="n">
        <v>867.1</v>
      </c>
      <c r="I101" s="90" t="n">
        <v>1109.7</v>
      </c>
      <c r="J101" s="90" t="n">
        <v>1109.7</v>
      </c>
      <c r="K101" s="91" t="n">
        <v>48</v>
      </c>
      <c r="L101" s="88" t="s">
        <v>192</v>
      </c>
      <c r="M101" s="88" t="s">
        <v>200</v>
      </c>
      <c r="N101" s="70" t="s">
        <v>194</v>
      </c>
      <c r="O101" s="99" t="n">
        <v>8505321.75</v>
      </c>
      <c r="P101" s="90"/>
      <c r="Q101" s="90"/>
      <c r="R101" s="90" t="n">
        <v>0</v>
      </c>
      <c r="S101" s="90"/>
      <c r="T101" s="76"/>
      <c r="U101" s="76"/>
    </row>
    <row r="102" customFormat="false" ht="15" hidden="false" customHeight="true" outlineLevel="0" collapsed="false">
      <c r="A102" s="88" t="n">
        <v>48</v>
      </c>
      <c r="B102" s="104" t="s">
        <v>235</v>
      </c>
      <c r="C102" s="89" t="n">
        <v>1958</v>
      </c>
      <c r="D102" s="88"/>
      <c r="E102" s="88" t="s">
        <v>236</v>
      </c>
      <c r="F102" s="88" t="n">
        <v>2</v>
      </c>
      <c r="G102" s="88" t="n">
        <v>1</v>
      </c>
      <c r="H102" s="90" t="n">
        <v>414.4</v>
      </c>
      <c r="I102" s="90" t="n">
        <v>274.5</v>
      </c>
      <c r="J102" s="90" t="n">
        <v>274.5</v>
      </c>
      <c r="K102" s="91" t="n">
        <v>20</v>
      </c>
      <c r="L102" s="88" t="s">
        <v>192</v>
      </c>
      <c r="M102" s="88" t="s">
        <v>200</v>
      </c>
      <c r="N102" s="70" t="s">
        <v>194</v>
      </c>
      <c r="O102" s="99" t="n">
        <v>4570023.6</v>
      </c>
      <c r="P102" s="90"/>
      <c r="Q102" s="90"/>
      <c r="R102" s="90" t="n">
        <v>0</v>
      </c>
      <c r="S102" s="90"/>
      <c r="T102" s="76"/>
      <c r="U102" s="76"/>
    </row>
    <row r="103" customFormat="false" ht="15" hidden="false" customHeight="true" outlineLevel="0" collapsed="false">
      <c r="A103" s="88" t="n">
        <v>49</v>
      </c>
      <c r="B103" s="104" t="s">
        <v>237</v>
      </c>
      <c r="C103" s="89" t="n">
        <v>1975</v>
      </c>
      <c r="D103" s="88"/>
      <c r="E103" s="88" t="s">
        <v>219</v>
      </c>
      <c r="F103" s="88" t="n">
        <v>2</v>
      </c>
      <c r="G103" s="88" t="n">
        <v>2</v>
      </c>
      <c r="H103" s="90" t="n">
        <v>440</v>
      </c>
      <c r="I103" s="90" t="n">
        <v>306.6</v>
      </c>
      <c r="J103" s="90" t="n">
        <v>306.6</v>
      </c>
      <c r="K103" s="91" t="n">
        <v>18</v>
      </c>
      <c r="L103" s="88" t="s">
        <v>192</v>
      </c>
      <c r="M103" s="88" t="s">
        <v>200</v>
      </c>
      <c r="N103" s="70" t="s">
        <v>194</v>
      </c>
      <c r="O103" s="99" t="n">
        <v>6347250</v>
      </c>
      <c r="P103" s="90"/>
      <c r="Q103" s="90"/>
      <c r="R103" s="90" t="n">
        <v>0</v>
      </c>
      <c r="S103" s="90"/>
      <c r="T103" s="76"/>
      <c r="U103" s="76"/>
    </row>
    <row r="104" customFormat="false" ht="15" hidden="false" customHeight="true" outlineLevel="0" collapsed="false">
      <c r="A104" s="88" t="n">
        <v>50</v>
      </c>
      <c r="B104" s="104" t="s">
        <v>238</v>
      </c>
      <c r="C104" s="89" t="n">
        <v>1967</v>
      </c>
      <c r="D104" s="88"/>
      <c r="E104" s="88" t="s">
        <v>219</v>
      </c>
      <c r="F104" s="88" t="n">
        <v>2</v>
      </c>
      <c r="G104" s="88" t="n">
        <v>2</v>
      </c>
      <c r="H104" s="90" t="n">
        <v>715.2</v>
      </c>
      <c r="I104" s="90" t="n">
        <v>473.6</v>
      </c>
      <c r="J104" s="90" t="n">
        <v>473.6</v>
      </c>
      <c r="K104" s="91" t="n">
        <v>48</v>
      </c>
      <c r="L104" s="88" t="s">
        <v>192</v>
      </c>
      <c r="M104" s="88" t="s">
        <v>200</v>
      </c>
      <c r="N104" s="70" t="s">
        <v>194</v>
      </c>
      <c r="O104" s="99" t="n">
        <v>6151087.7</v>
      </c>
      <c r="P104" s="90"/>
      <c r="Q104" s="90"/>
      <c r="R104" s="90" t="n">
        <v>0</v>
      </c>
      <c r="S104" s="90"/>
      <c r="T104" s="76"/>
      <c r="U104" s="76"/>
    </row>
    <row r="105" customFormat="false" ht="19.7" hidden="false" customHeight="false" outlineLevel="0" collapsed="false">
      <c r="A105" s="88" t="n">
        <v>51</v>
      </c>
      <c r="B105" s="104" t="s">
        <v>239</v>
      </c>
      <c r="C105" s="88" t="n">
        <v>1971</v>
      </c>
      <c r="D105" s="88"/>
      <c r="E105" s="88" t="s">
        <v>191</v>
      </c>
      <c r="F105" s="88" t="n">
        <v>2</v>
      </c>
      <c r="G105" s="88" t="n">
        <v>2</v>
      </c>
      <c r="H105" s="90" t="n">
        <v>539.8</v>
      </c>
      <c r="I105" s="90" t="n">
        <v>530.9</v>
      </c>
      <c r="J105" s="90" t="n">
        <v>530.9</v>
      </c>
      <c r="K105" s="91" t="n">
        <v>33</v>
      </c>
      <c r="L105" s="88" t="s">
        <v>192</v>
      </c>
      <c r="M105" s="88" t="s">
        <v>193</v>
      </c>
      <c r="N105" s="70" t="s">
        <v>216</v>
      </c>
      <c r="O105" s="93" t="n">
        <v>12388853.4</v>
      </c>
      <c r="P105" s="93"/>
      <c r="Q105" s="93" t="n">
        <v>0</v>
      </c>
      <c r="R105" s="93" t="n">
        <v>0</v>
      </c>
      <c r="S105" s="93" t="n">
        <f aca="false">O105-Q105-R105</f>
        <v>12388853.4</v>
      </c>
      <c r="T105" s="76" t="n">
        <f aca="false">O105/H105</f>
        <v>22950.821415339</v>
      </c>
      <c r="U105" s="93" t="n">
        <v>7951.80111206159</v>
      </c>
    </row>
    <row r="106" customFormat="false" ht="19.7" hidden="false" customHeight="false" outlineLevel="0" collapsed="false">
      <c r="A106" s="88" t="n">
        <v>52</v>
      </c>
      <c r="B106" s="104" t="s">
        <v>240</v>
      </c>
      <c r="C106" s="88" t="n">
        <v>1984</v>
      </c>
      <c r="D106" s="88"/>
      <c r="E106" s="88" t="s">
        <v>191</v>
      </c>
      <c r="F106" s="88" t="n">
        <v>4</v>
      </c>
      <c r="G106" s="88" t="n">
        <v>5</v>
      </c>
      <c r="H106" s="90" t="n">
        <v>732</v>
      </c>
      <c r="I106" s="90" t="n">
        <v>550.9</v>
      </c>
      <c r="J106" s="90" t="n">
        <v>550.9</v>
      </c>
      <c r="K106" s="91" t="n">
        <v>120</v>
      </c>
      <c r="L106" s="88" t="s">
        <v>192</v>
      </c>
      <c r="M106" s="88" t="s">
        <v>193</v>
      </c>
      <c r="N106" s="70" t="s">
        <v>216</v>
      </c>
      <c r="O106" s="93" t="n">
        <v>9467322</v>
      </c>
      <c r="P106" s="93"/>
      <c r="Q106" s="93" t="n">
        <v>0</v>
      </c>
      <c r="R106" s="93" t="n">
        <v>0</v>
      </c>
      <c r="S106" s="93" t="n">
        <f aca="false">O106-Q106-R106</f>
        <v>9467322</v>
      </c>
      <c r="T106" s="76" t="n">
        <f aca="false">O106/H106</f>
        <v>12933.5</v>
      </c>
      <c r="U106" s="93" t="n">
        <v>7951.80111206159</v>
      </c>
    </row>
    <row r="107" customFormat="false" ht="19.7" hidden="false" customHeight="false" outlineLevel="0" collapsed="false">
      <c r="A107" s="88" t="n">
        <v>53</v>
      </c>
      <c r="B107" s="104" t="s">
        <v>241</v>
      </c>
      <c r="C107" s="88" t="n">
        <v>1919</v>
      </c>
      <c r="D107" s="88"/>
      <c r="E107" s="88" t="s">
        <v>191</v>
      </c>
      <c r="F107" s="88" t="n">
        <v>1</v>
      </c>
      <c r="G107" s="88" t="n">
        <v>2</v>
      </c>
      <c r="H107" s="90" t="n">
        <v>338.1</v>
      </c>
      <c r="I107" s="90" t="n">
        <v>338.1</v>
      </c>
      <c r="J107" s="90" t="n">
        <v>338.1</v>
      </c>
      <c r="K107" s="91" t="n">
        <v>10</v>
      </c>
      <c r="L107" s="88" t="s">
        <v>192</v>
      </c>
      <c r="M107" s="88" t="s">
        <v>193</v>
      </c>
      <c r="N107" s="70"/>
      <c r="O107" s="93" t="n">
        <v>7235870.7</v>
      </c>
      <c r="P107" s="93"/>
      <c r="Q107" s="93" t="n">
        <v>0</v>
      </c>
      <c r="R107" s="93" t="n">
        <v>0</v>
      </c>
      <c r="S107" s="93" t="n">
        <f aca="false">O107-Q107-R107</f>
        <v>7235870.7</v>
      </c>
      <c r="T107" s="76"/>
      <c r="U107" s="93"/>
    </row>
    <row r="108" customFormat="false" ht="19.7" hidden="false" customHeight="false" outlineLevel="0" collapsed="false">
      <c r="A108" s="88" t="n">
        <v>54</v>
      </c>
      <c r="B108" s="104" t="s">
        <v>242</v>
      </c>
      <c r="C108" s="88" t="n">
        <v>1919</v>
      </c>
      <c r="D108" s="88"/>
      <c r="E108" s="88" t="s">
        <v>191</v>
      </c>
      <c r="F108" s="88" t="n">
        <v>1</v>
      </c>
      <c r="G108" s="88" t="n">
        <v>2</v>
      </c>
      <c r="H108" s="90" t="n">
        <v>338.1</v>
      </c>
      <c r="I108" s="90" t="n">
        <v>338.1</v>
      </c>
      <c r="J108" s="90" t="n">
        <v>338.1</v>
      </c>
      <c r="K108" s="91" t="n">
        <v>10</v>
      </c>
      <c r="L108" s="88" t="s">
        <v>192</v>
      </c>
      <c r="M108" s="88" t="s">
        <v>193</v>
      </c>
      <c r="N108" s="70"/>
      <c r="O108" s="93" t="n">
        <v>3580483.9</v>
      </c>
      <c r="P108" s="93"/>
      <c r="Q108" s="93" t="n">
        <v>0</v>
      </c>
      <c r="R108" s="93" t="n">
        <v>0</v>
      </c>
      <c r="S108" s="93" t="n">
        <f aca="false">O108-Q108-R108</f>
        <v>3580483.9</v>
      </c>
      <c r="T108" s="76"/>
      <c r="U108" s="93"/>
    </row>
    <row r="109" customFormat="false" ht="19.7" hidden="false" customHeight="false" outlineLevel="0" collapsed="false">
      <c r="A109" s="88" t="n">
        <v>55</v>
      </c>
      <c r="B109" s="104" t="s">
        <v>243</v>
      </c>
      <c r="C109" s="88" t="n">
        <v>1974</v>
      </c>
      <c r="D109" s="88"/>
      <c r="E109" s="88" t="s">
        <v>191</v>
      </c>
      <c r="F109" s="88" t="n">
        <v>1</v>
      </c>
      <c r="G109" s="88" t="n">
        <v>5</v>
      </c>
      <c r="H109" s="90" t="n">
        <v>1170</v>
      </c>
      <c r="I109" s="90" t="n">
        <v>1170</v>
      </c>
      <c r="J109" s="90" t="n">
        <v>980</v>
      </c>
      <c r="K109" s="91" t="n">
        <v>198</v>
      </c>
      <c r="L109" s="88" t="s">
        <v>192</v>
      </c>
      <c r="M109" s="88" t="s">
        <v>193</v>
      </c>
      <c r="N109" s="70" t="s">
        <v>244</v>
      </c>
      <c r="O109" s="93" t="n">
        <v>498222</v>
      </c>
      <c r="P109" s="93"/>
      <c r="Q109" s="93" t="n">
        <v>0</v>
      </c>
      <c r="R109" s="93" t="n">
        <v>0</v>
      </c>
      <c r="S109" s="93" t="n">
        <f aca="false">O109-Q109-R109</f>
        <v>498222</v>
      </c>
      <c r="T109" s="76"/>
      <c r="U109" s="93"/>
    </row>
    <row r="110" customFormat="false" ht="19.7" hidden="false" customHeight="false" outlineLevel="0" collapsed="false">
      <c r="A110" s="88" t="n">
        <v>56</v>
      </c>
      <c r="B110" s="100" t="s">
        <v>245</v>
      </c>
      <c r="C110" s="88" t="n">
        <v>1981</v>
      </c>
      <c r="D110" s="88"/>
      <c r="E110" s="88" t="s">
        <v>191</v>
      </c>
      <c r="F110" s="88" t="n">
        <v>3</v>
      </c>
      <c r="G110" s="88" t="n">
        <v>3</v>
      </c>
      <c r="H110" s="90" t="n">
        <v>359</v>
      </c>
      <c r="I110" s="90" t="n">
        <v>359</v>
      </c>
      <c r="J110" s="90" t="n">
        <v>0</v>
      </c>
      <c r="K110" s="91" t="n">
        <v>50</v>
      </c>
      <c r="L110" s="88" t="s">
        <v>192</v>
      </c>
      <c r="M110" s="88" t="s">
        <v>200</v>
      </c>
      <c r="N110" s="70" t="s">
        <v>42</v>
      </c>
      <c r="O110" s="93" t="n">
        <v>4227271.8</v>
      </c>
      <c r="P110" s="93"/>
      <c r="Q110" s="93"/>
      <c r="R110" s="93"/>
      <c r="S110" s="93"/>
      <c r="T110" s="76" t="n">
        <f aca="false">O110/H110</f>
        <v>11775.130362117</v>
      </c>
      <c r="U110" s="93" t="n">
        <v>9582.62916017316</v>
      </c>
    </row>
    <row r="111" customFormat="false" ht="19.7" hidden="false" customHeight="false" outlineLevel="0" collapsed="false">
      <c r="A111" s="88" t="s">
        <v>209</v>
      </c>
      <c r="B111" s="88"/>
      <c r="C111" s="88" t="s">
        <v>38</v>
      </c>
      <c r="D111" s="88"/>
      <c r="E111" s="88" t="s">
        <v>38</v>
      </c>
      <c r="F111" s="88" t="s">
        <v>38</v>
      </c>
      <c r="G111" s="88" t="s">
        <v>38</v>
      </c>
      <c r="H111" s="90" t="n">
        <f aca="false">SUM(H112:H117)</f>
        <v>4346.6</v>
      </c>
      <c r="I111" s="90" t="n">
        <f aca="false">SUM(I112:I117)</f>
        <v>3083.2</v>
      </c>
      <c r="J111" s="90" t="n">
        <f aca="false">SUM(J112:J117)</f>
        <v>3083.2</v>
      </c>
      <c r="K111" s="91" t="n">
        <f aca="false">SUM(K112:K117)</f>
        <v>187</v>
      </c>
      <c r="L111" s="88" t="s">
        <v>38</v>
      </c>
      <c r="M111" s="88" t="s">
        <v>38</v>
      </c>
      <c r="N111" s="70" t="s">
        <v>38</v>
      </c>
      <c r="O111" s="90" t="n">
        <v>48974232.34</v>
      </c>
      <c r="P111" s="90" t="n">
        <f aca="false">SUM(P112:P119)</f>
        <v>0</v>
      </c>
      <c r="Q111" s="90" t="n">
        <f aca="false">SUM(Q112:Q119)</f>
        <v>0</v>
      </c>
      <c r="R111" s="90" t="n">
        <f aca="false">SUM(R112:R119)</f>
        <v>0</v>
      </c>
      <c r="S111" s="90" t="n">
        <f aca="false">SUM(S112:S119)</f>
        <v>18164460.28</v>
      </c>
      <c r="T111" s="90" t="n">
        <f aca="false">SUM(T112:T119)</f>
        <v>66331.7645181465</v>
      </c>
      <c r="U111" s="93" t="n">
        <f aca="false">MAX(U118:U119)</f>
        <v>7056.61341004759</v>
      </c>
    </row>
    <row r="112" customFormat="false" ht="37.3" hidden="false" customHeight="false" outlineLevel="0" collapsed="false">
      <c r="A112" s="88" t="n">
        <v>57</v>
      </c>
      <c r="B112" s="70" t="s">
        <v>134</v>
      </c>
      <c r="C112" s="88" t="n">
        <v>1971</v>
      </c>
      <c r="D112" s="88"/>
      <c r="E112" s="88" t="s">
        <v>191</v>
      </c>
      <c r="F112" s="88" t="n">
        <v>2</v>
      </c>
      <c r="G112" s="88" t="n">
        <v>2</v>
      </c>
      <c r="H112" s="90" t="n">
        <v>654</v>
      </c>
      <c r="I112" s="90" t="n">
        <v>467.3</v>
      </c>
      <c r="J112" s="90" t="n">
        <v>467.3</v>
      </c>
      <c r="K112" s="91" t="n">
        <v>32</v>
      </c>
      <c r="L112" s="88" t="s">
        <v>192</v>
      </c>
      <c r="M112" s="88" t="s">
        <v>200</v>
      </c>
      <c r="N112" s="70" t="s">
        <v>38</v>
      </c>
      <c r="O112" s="90" t="n">
        <v>8307287.34</v>
      </c>
      <c r="P112" s="90"/>
      <c r="Q112" s="90"/>
      <c r="R112" s="90"/>
      <c r="S112" s="90"/>
      <c r="T112" s="76" t="n">
        <v>7508.7</v>
      </c>
      <c r="U112" s="93" t="n">
        <v>7508.7</v>
      </c>
    </row>
    <row r="113" customFormat="false" ht="37.3" hidden="false" customHeight="false" outlineLevel="0" collapsed="false">
      <c r="A113" s="88" t="n">
        <v>58</v>
      </c>
      <c r="B113" s="70" t="s">
        <v>135</v>
      </c>
      <c r="C113" s="88" t="n">
        <v>1975</v>
      </c>
      <c r="D113" s="88"/>
      <c r="E113" s="88" t="s">
        <v>191</v>
      </c>
      <c r="F113" s="88" t="n">
        <v>2</v>
      </c>
      <c r="G113" s="88" t="n">
        <v>2</v>
      </c>
      <c r="H113" s="90" t="n">
        <v>371.1</v>
      </c>
      <c r="I113" s="90" t="n">
        <v>360</v>
      </c>
      <c r="J113" s="90" t="n">
        <v>360</v>
      </c>
      <c r="K113" s="91" t="n">
        <v>26</v>
      </c>
      <c r="L113" s="88" t="s">
        <v>192</v>
      </c>
      <c r="M113" s="88" t="s">
        <v>200</v>
      </c>
      <c r="N113" s="70" t="s">
        <v>38</v>
      </c>
      <c r="O113" s="90" t="n">
        <v>4823913</v>
      </c>
      <c r="P113" s="90"/>
      <c r="Q113" s="90"/>
      <c r="R113" s="90"/>
      <c r="S113" s="90"/>
      <c r="T113" s="76" t="n">
        <v>7508.7</v>
      </c>
      <c r="U113" s="93" t="n">
        <v>7508.7</v>
      </c>
    </row>
    <row r="114" customFormat="false" ht="37.3" hidden="false" customHeight="false" outlineLevel="0" collapsed="false">
      <c r="A114" s="88" t="n">
        <v>59</v>
      </c>
      <c r="B114" s="70" t="s">
        <v>136</v>
      </c>
      <c r="C114" s="88" t="n">
        <v>1981</v>
      </c>
      <c r="D114" s="88"/>
      <c r="E114" s="88" t="s">
        <v>191</v>
      </c>
      <c r="F114" s="88" t="n">
        <v>2</v>
      </c>
      <c r="G114" s="88" t="n">
        <v>2</v>
      </c>
      <c r="H114" s="90" t="n">
        <v>370</v>
      </c>
      <c r="I114" s="90" t="n">
        <v>350</v>
      </c>
      <c r="J114" s="90" t="n">
        <v>350</v>
      </c>
      <c r="K114" s="91" t="n">
        <v>28</v>
      </c>
      <c r="L114" s="88" t="s">
        <v>192</v>
      </c>
      <c r="M114" s="88" t="s">
        <v>200</v>
      </c>
      <c r="N114" s="70" t="s">
        <v>38</v>
      </c>
      <c r="O114" s="90" t="n">
        <v>5268221</v>
      </c>
      <c r="P114" s="90"/>
      <c r="Q114" s="90"/>
      <c r="R114" s="90"/>
      <c r="S114" s="90"/>
      <c r="T114" s="76" t="n">
        <v>7508.7</v>
      </c>
      <c r="U114" s="93" t="n">
        <v>7508.7</v>
      </c>
    </row>
    <row r="115" customFormat="false" ht="37.3" hidden="false" customHeight="false" outlineLevel="0" collapsed="false">
      <c r="A115" s="88" t="n">
        <v>60</v>
      </c>
      <c r="B115" s="70" t="s">
        <v>137</v>
      </c>
      <c r="C115" s="88" t="n">
        <v>1980</v>
      </c>
      <c r="D115" s="88"/>
      <c r="E115" s="88" t="s">
        <v>191</v>
      </c>
      <c r="F115" s="88" t="n">
        <v>2</v>
      </c>
      <c r="G115" s="88" t="n">
        <v>3</v>
      </c>
      <c r="H115" s="90" t="n">
        <v>935</v>
      </c>
      <c r="I115" s="90" t="n">
        <v>849.3</v>
      </c>
      <c r="J115" s="90" t="n">
        <v>849.3</v>
      </c>
      <c r="K115" s="91" t="n">
        <v>26</v>
      </c>
      <c r="L115" s="88" t="s">
        <v>192</v>
      </c>
      <c r="M115" s="88" t="s">
        <v>200</v>
      </c>
      <c r="N115" s="70" t="s">
        <v>42</v>
      </c>
      <c r="O115" s="90" t="n">
        <v>9158086.24</v>
      </c>
      <c r="P115" s="90"/>
      <c r="Q115" s="90"/>
      <c r="R115" s="90"/>
      <c r="S115" s="90"/>
      <c r="T115" s="76" t="n">
        <v>10335.99</v>
      </c>
      <c r="U115" s="93" t="n">
        <v>10335.99</v>
      </c>
    </row>
    <row r="116" customFormat="false" ht="37.3" hidden="false" customHeight="false" outlineLevel="0" collapsed="false">
      <c r="A116" s="88" t="n">
        <v>61</v>
      </c>
      <c r="B116" s="70" t="s">
        <v>246</v>
      </c>
      <c r="C116" s="88" t="n">
        <v>1988</v>
      </c>
      <c r="D116" s="88"/>
      <c r="E116" s="88" t="s">
        <v>191</v>
      </c>
      <c r="F116" s="88" t="n">
        <v>4</v>
      </c>
      <c r="G116" s="88" t="n">
        <v>1</v>
      </c>
      <c r="H116" s="90" t="n">
        <v>756.2</v>
      </c>
      <c r="I116" s="90" t="n">
        <v>471</v>
      </c>
      <c r="J116" s="90" t="n">
        <v>471</v>
      </c>
      <c r="K116" s="91" t="n">
        <v>31</v>
      </c>
      <c r="L116" s="88" t="s">
        <v>192</v>
      </c>
      <c r="M116" s="88" t="s">
        <v>200</v>
      </c>
      <c r="N116" s="70" t="s">
        <v>42</v>
      </c>
      <c r="O116" s="90" t="n">
        <v>7172398.1</v>
      </c>
      <c r="P116" s="90"/>
      <c r="Q116" s="90"/>
      <c r="R116" s="90"/>
      <c r="S116" s="90"/>
      <c r="T116" s="76" t="n">
        <v>10335.99</v>
      </c>
      <c r="U116" s="93" t="n">
        <v>10335.99</v>
      </c>
    </row>
    <row r="117" customFormat="false" ht="37.3" hidden="false" customHeight="false" outlineLevel="0" collapsed="false">
      <c r="A117" s="88" t="n">
        <v>62</v>
      </c>
      <c r="B117" s="70" t="s">
        <v>247</v>
      </c>
      <c r="C117" s="88" t="n">
        <v>1978</v>
      </c>
      <c r="D117" s="88"/>
      <c r="E117" s="88" t="s">
        <v>191</v>
      </c>
      <c r="F117" s="88" t="n">
        <v>2</v>
      </c>
      <c r="G117" s="88" t="n">
        <v>3</v>
      </c>
      <c r="H117" s="90" t="n">
        <v>1260.3</v>
      </c>
      <c r="I117" s="90" t="n">
        <v>585.6</v>
      </c>
      <c r="J117" s="90" t="n">
        <v>585.6</v>
      </c>
      <c r="K117" s="91" t="n">
        <v>44</v>
      </c>
      <c r="L117" s="88" t="s">
        <v>192</v>
      </c>
      <c r="M117" s="88" t="s">
        <v>200</v>
      </c>
      <c r="N117" s="70" t="s">
        <v>42</v>
      </c>
      <c r="O117" s="90" t="n">
        <v>13456180.6</v>
      </c>
      <c r="P117" s="90"/>
      <c r="Q117" s="90"/>
      <c r="R117" s="90"/>
      <c r="S117" s="90"/>
      <c r="T117" s="76" t="n">
        <v>10676.97</v>
      </c>
      <c r="U117" s="93" t="n">
        <v>10877.85</v>
      </c>
    </row>
    <row r="118" customFormat="false" ht="19.7" hidden="false" customHeight="false" outlineLevel="0" collapsed="false">
      <c r="A118" s="88" t="s">
        <v>248</v>
      </c>
      <c r="B118" s="88"/>
      <c r="C118" s="88" t="s">
        <v>38</v>
      </c>
      <c r="D118" s="88"/>
      <c r="E118" s="88" t="s">
        <v>38</v>
      </c>
      <c r="F118" s="88" t="s">
        <v>38</v>
      </c>
      <c r="G118" s="88" t="s">
        <v>38</v>
      </c>
      <c r="H118" s="90" t="n">
        <f aca="false">SUM(H119:H122)</f>
        <v>7001.7</v>
      </c>
      <c r="I118" s="90" t="n">
        <f aca="false">SUM(I119:I122)</f>
        <v>5484.3</v>
      </c>
      <c r="J118" s="90" t="n">
        <f aca="false">SUM(J119:J122)</f>
        <v>0</v>
      </c>
      <c r="K118" s="91" t="n">
        <f aca="false">SUM(K119:K122)</f>
        <v>273</v>
      </c>
      <c r="L118" s="88" t="s">
        <v>38</v>
      </c>
      <c r="M118" s="88" t="s">
        <v>38</v>
      </c>
      <c r="N118" s="70" t="s">
        <v>38</v>
      </c>
      <c r="O118" s="94" t="n">
        <v>19961646.29</v>
      </c>
      <c r="P118" s="90" t="n">
        <f aca="false">P119</f>
        <v>0</v>
      </c>
      <c r="Q118" s="90" t="n">
        <f aca="false">Q119</f>
        <v>0</v>
      </c>
      <c r="R118" s="90" t="n">
        <f aca="false">R119</f>
        <v>0</v>
      </c>
      <c r="S118" s="90" t="n">
        <f aca="false">S119</f>
        <v>9082230.14</v>
      </c>
      <c r="T118" s="76" t="n">
        <f aca="false">O118/H118</f>
        <v>2850.97137695131</v>
      </c>
      <c r="U118" s="93" t="n">
        <f aca="false">U119</f>
        <v>7056.61341004759</v>
      </c>
    </row>
    <row r="119" customFormat="false" ht="37.3" hidden="false" customHeight="false" outlineLevel="0" collapsed="false">
      <c r="A119" s="88" t="n">
        <v>63</v>
      </c>
      <c r="B119" s="70" t="s">
        <v>141</v>
      </c>
      <c r="C119" s="88" t="n">
        <v>1984</v>
      </c>
      <c r="D119" s="88"/>
      <c r="E119" s="88" t="s">
        <v>191</v>
      </c>
      <c r="F119" s="88" t="n">
        <v>2</v>
      </c>
      <c r="G119" s="88" t="s">
        <v>201</v>
      </c>
      <c r="H119" s="90" t="n">
        <v>945.5</v>
      </c>
      <c r="I119" s="90" t="n">
        <v>861.6</v>
      </c>
      <c r="J119" s="90" t="n">
        <v>0</v>
      </c>
      <c r="K119" s="91" t="n">
        <v>39</v>
      </c>
      <c r="L119" s="88" t="s">
        <v>192</v>
      </c>
      <c r="M119" s="88" t="s">
        <v>200</v>
      </c>
      <c r="N119" s="70" t="s">
        <v>42</v>
      </c>
      <c r="O119" s="93" t="n">
        <v>9082230.14</v>
      </c>
      <c r="P119" s="93"/>
      <c r="Q119" s="93" t="n">
        <v>0</v>
      </c>
      <c r="R119" s="93" t="n">
        <v>0</v>
      </c>
      <c r="S119" s="93" t="n">
        <f aca="false">O119-Q119-R119</f>
        <v>9082230.14</v>
      </c>
      <c r="T119" s="76" t="n">
        <f aca="false">O119/H119</f>
        <v>9605.74314119514</v>
      </c>
      <c r="U119" s="93" t="n">
        <v>7056.61341004759</v>
      </c>
    </row>
    <row r="120" customFormat="false" ht="37.3" hidden="false" customHeight="false" outlineLevel="0" collapsed="false">
      <c r="A120" s="88" t="n">
        <v>64</v>
      </c>
      <c r="B120" s="70" t="s">
        <v>142</v>
      </c>
      <c r="C120" s="88" t="n">
        <v>1993</v>
      </c>
      <c r="D120" s="88"/>
      <c r="E120" s="88" t="s">
        <v>191</v>
      </c>
      <c r="F120" s="88" t="n">
        <v>5</v>
      </c>
      <c r="G120" s="88" t="s">
        <v>249</v>
      </c>
      <c r="H120" s="90" t="n">
        <v>4789.7</v>
      </c>
      <c r="I120" s="90" t="n">
        <v>3464.6</v>
      </c>
      <c r="J120" s="90" t="n">
        <v>0</v>
      </c>
      <c r="K120" s="91" t="n">
        <v>163</v>
      </c>
      <c r="L120" s="88" t="s">
        <v>192</v>
      </c>
      <c r="M120" s="88" t="s">
        <v>200</v>
      </c>
      <c r="N120" s="70" t="s">
        <v>42</v>
      </c>
      <c r="O120" s="93" t="n">
        <v>10879416.15</v>
      </c>
      <c r="P120" s="93"/>
      <c r="Q120" s="93" t="n">
        <v>0</v>
      </c>
      <c r="R120" s="93" t="n">
        <v>0</v>
      </c>
      <c r="S120" s="93" t="n">
        <f aca="false">O120-Q120-R120</f>
        <v>10879416.15</v>
      </c>
      <c r="T120" s="76" t="n">
        <f aca="false">O120/H120</f>
        <v>2271.41911810761</v>
      </c>
      <c r="U120" s="93" t="n">
        <v>1691.93213437167</v>
      </c>
    </row>
    <row r="121" customFormat="false" ht="37.3" hidden="false" customHeight="false" outlineLevel="0" collapsed="false">
      <c r="A121" s="88" t="n">
        <v>65</v>
      </c>
      <c r="B121" s="100" t="s">
        <v>143</v>
      </c>
      <c r="C121" s="88" t="n">
        <v>1979</v>
      </c>
      <c r="D121" s="88"/>
      <c r="E121" s="88" t="s">
        <v>191</v>
      </c>
      <c r="F121" s="88" t="n">
        <v>2</v>
      </c>
      <c r="G121" s="88" t="n">
        <v>3</v>
      </c>
      <c r="H121" s="90" t="n">
        <v>918.9</v>
      </c>
      <c r="I121" s="90" t="n">
        <v>839.5</v>
      </c>
      <c r="J121" s="90" t="n">
        <v>0</v>
      </c>
      <c r="K121" s="91" t="n">
        <v>56</v>
      </c>
      <c r="L121" s="88" t="s">
        <v>192</v>
      </c>
      <c r="M121" s="88" t="s">
        <v>200</v>
      </c>
      <c r="N121" s="70"/>
      <c r="O121" s="93" t="n">
        <v>9050939.76</v>
      </c>
      <c r="P121" s="93"/>
      <c r="Q121" s="93"/>
      <c r="R121" s="93"/>
      <c r="S121" s="93"/>
      <c r="T121" s="76" t="n">
        <f aca="false">O121/H121</f>
        <v>9849.75488083578</v>
      </c>
      <c r="U121" s="93" t="n">
        <v>1691.93213437167</v>
      </c>
    </row>
    <row r="122" customFormat="false" ht="37.3" hidden="false" customHeight="false" outlineLevel="0" collapsed="false">
      <c r="A122" s="88" t="n">
        <v>66</v>
      </c>
      <c r="B122" s="100" t="s">
        <v>250</v>
      </c>
      <c r="C122" s="88" t="n">
        <v>1961</v>
      </c>
      <c r="D122" s="88"/>
      <c r="E122" s="88" t="s">
        <v>191</v>
      </c>
      <c r="F122" s="88" t="n">
        <v>2</v>
      </c>
      <c r="G122" s="88" t="n">
        <v>1</v>
      </c>
      <c r="H122" s="90" t="n">
        <v>347.6</v>
      </c>
      <c r="I122" s="90" t="n">
        <v>318.6</v>
      </c>
      <c r="J122" s="90" t="n">
        <v>0</v>
      </c>
      <c r="K122" s="91" t="n">
        <v>15</v>
      </c>
      <c r="L122" s="88" t="s">
        <v>192</v>
      </c>
      <c r="M122" s="88" t="s">
        <v>200</v>
      </c>
      <c r="N122" s="70"/>
      <c r="O122" s="93" t="n">
        <v>3672291.2</v>
      </c>
      <c r="P122" s="93"/>
      <c r="Q122" s="93"/>
      <c r="R122" s="93"/>
      <c r="S122" s="93"/>
      <c r="T122" s="76" t="n">
        <f aca="false">O122/H122</f>
        <v>10564.7042577676</v>
      </c>
      <c r="U122" s="93" t="n">
        <v>1691.93213437167</v>
      </c>
    </row>
    <row r="123" customFormat="false" ht="19.7" hidden="false" customHeight="false" outlineLevel="0" collapsed="false">
      <c r="A123" s="88" t="s">
        <v>207</v>
      </c>
      <c r="B123" s="88"/>
      <c r="C123" s="88" t="s">
        <v>38</v>
      </c>
      <c r="D123" s="88"/>
      <c r="E123" s="88" t="s">
        <v>38</v>
      </c>
      <c r="F123" s="88" t="s">
        <v>38</v>
      </c>
      <c r="G123" s="88" t="s">
        <v>38</v>
      </c>
      <c r="H123" s="90" t="n">
        <f aca="false">H124</f>
        <v>680</v>
      </c>
      <c r="I123" s="90" t="n">
        <f aca="false">I124</f>
        <v>584.7</v>
      </c>
      <c r="J123" s="90" t="n">
        <f aca="false">J124</f>
        <v>0</v>
      </c>
      <c r="K123" s="91" t="n">
        <f aca="false">K124</f>
        <v>18</v>
      </c>
      <c r="L123" s="88" t="s">
        <v>38</v>
      </c>
      <c r="M123" s="88" t="s">
        <v>38</v>
      </c>
      <c r="N123" s="70" t="s">
        <v>38</v>
      </c>
      <c r="O123" s="94" t="n">
        <v>5256549.74</v>
      </c>
      <c r="P123" s="90" t="n">
        <f aca="false">P124</f>
        <v>0</v>
      </c>
      <c r="Q123" s="90" t="n">
        <f aca="false">Q124</f>
        <v>0</v>
      </c>
      <c r="R123" s="90" t="n">
        <f aca="false">R124</f>
        <v>0</v>
      </c>
      <c r="S123" s="90" t="n">
        <f aca="false">S124</f>
        <v>5256549.74</v>
      </c>
      <c r="T123" s="76" t="n">
        <f aca="false">O123/H123</f>
        <v>7730.22020588235</v>
      </c>
      <c r="U123" s="93" t="n">
        <f aca="false">U124</f>
        <v>8142.18</v>
      </c>
    </row>
    <row r="124" customFormat="false" ht="37.3" hidden="false" customHeight="false" outlineLevel="0" collapsed="false">
      <c r="A124" s="88" t="n">
        <v>67</v>
      </c>
      <c r="B124" s="70" t="s">
        <v>251</v>
      </c>
      <c r="C124" s="88" t="n">
        <v>1975</v>
      </c>
      <c r="D124" s="88"/>
      <c r="E124" s="88" t="s">
        <v>191</v>
      </c>
      <c r="F124" s="88" t="n">
        <v>2</v>
      </c>
      <c r="G124" s="88" t="s">
        <v>196</v>
      </c>
      <c r="H124" s="90" t="n">
        <v>680</v>
      </c>
      <c r="I124" s="90" t="n">
        <v>584.7</v>
      </c>
      <c r="J124" s="90" t="n">
        <v>0</v>
      </c>
      <c r="K124" s="91" t="n">
        <v>18</v>
      </c>
      <c r="L124" s="88" t="s">
        <v>192</v>
      </c>
      <c r="M124" s="88" t="s">
        <v>200</v>
      </c>
      <c r="N124" s="70"/>
      <c r="O124" s="93" t="n">
        <v>5256549.74</v>
      </c>
      <c r="P124" s="93"/>
      <c r="Q124" s="93" t="n">
        <v>0</v>
      </c>
      <c r="R124" s="93" t="n">
        <v>0</v>
      </c>
      <c r="S124" s="93" t="n">
        <f aca="false">O124-Q124-R124</f>
        <v>5256549.74</v>
      </c>
      <c r="T124" s="76" t="n">
        <f aca="false">O124/H124</f>
        <v>7730.22020588235</v>
      </c>
      <c r="U124" s="93" t="n">
        <v>8142.18</v>
      </c>
    </row>
    <row r="125" customFormat="false" ht="19.7" hidden="false" customHeight="false" outlineLevel="0" collapsed="false">
      <c r="A125" s="88" t="s">
        <v>147</v>
      </c>
      <c r="B125" s="88"/>
      <c r="C125" s="88" t="s">
        <v>38</v>
      </c>
      <c r="D125" s="88"/>
      <c r="E125" s="88" t="s">
        <v>38</v>
      </c>
      <c r="F125" s="88" t="s">
        <v>38</v>
      </c>
      <c r="G125" s="88" t="s">
        <v>38</v>
      </c>
      <c r="H125" s="90" t="n">
        <f aca="false">SUM(H126:H127)</f>
        <v>1311.4</v>
      </c>
      <c r="I125" s="90" t="n">
        <f aca="false">SUM(I126:I127)</f>
        <v>1220.6</v>
      </c>
      <c r="J125" s="90" t="n">
        <f aca="false">SUM(J126:J127)</f>
        <v>0</v>
      </c>
      <c r="K125" s="91" t="n">
        <f aca="false">SUM(K126:K127)</f>
        <v>83</v>
      </c>
      <c r="L125" s="88" t="s">
        <v>38</v>
      </c>
      <c r="M125" s="88" t="s">
        <v>38</v>
      </c>
      <c r="N125" s="70" t="s">
        <v>38</v>
      </c>
      <c r="O125" s="94" t="n">
        <v>10826718.02</v>
      </c>
      <c r="P125" s="90" t="n">
        <f aca="false">P126</f>
        <v>0</v>
      </c>
      <c r="Q125" s="90" t="n">
        <f aca="false">Q126</f>
        <v>0</v>
      </c>
      <c r="R125" s="90" t="n">
        <f aca="false">R126</f>
        <v>0</v>
      </c>
      <c r="S125" s="90" t="n">
        <f aca="false">S126</f>
        <v>163329.62</v>
      </c>
      <c r="T125" s="76" t="n">
        <v>11421.63</v>
      </c>
      <c r="U125" s="93" t="n">
        <v>18107.07</v>
      </c>
    </row>
    <row r="126" customFormat="false" ht="37.3" hidden="false" customHeight="false" outlineLevel="0" collapsed="false">
      <c r="A126" s="88" t="n">
        <v>68</v>
      </c>
      <c r="B126" s="70" t="s">
        <v>148</v>
      </c>
      <c r="C126" s="88" t="n">
        <v>1981</v>
      </c>
      <c r="D126" s="88"/>
      <c r="E126" s="88" t="s">
        <v>191</v>
      </c>
      <c r="F126" s="88" t="n">
        <v>2</v>
      </c>
      <c r="G126" s="88" t="s">
        <v>196</v>
      </c>
      <c r="H126" s="90" t="n">
        <v>607.4</v>
      </c>
      <c r="I126" s="90" t="n">
        <v>554.6</v>
      </c>
      <c r="J126" s="90" t="n">
        <v>0</v>
      </c>
      <c r="K126" s="91" t="n">
        <v>34</v>
      </c>
      <c r="L126" s="88" t="s">
        <v>192</v>
      </c>
      <c r="M126" s="88" t="s">
        <v>200</v>
      </c>
      <c r="N126" s="70" t="s">
        <v>42</v>
      </c>
      <c r="O126" s="93" t="n">
        <v>163329.62</v>
      </c>
      <c r="P126" s="93"/>
      <c r="Q126" s="93" t="n">
        <v>0</v>
      </c>
      <c r="R126" s="93" t="n">
        <v>0</v>
      </c>
      <c r="S126" s="93" t="n">
        <f aca="false">O126-Q126-R126</f>
        <v>163329.62</v>
      </c>
      <c r="T126" s="76" t="n">
        <f aca="false">O126/H126</f>
        <v>268.89960487323</v>
      </c>
      <c r="U126" s="93" t="n">
        <v>6545.94796987158</v>
      </c>
    </row>
    <row r="127" customFormat="false" ht="62.25" hidden="false" customHeight="true" outlineLevel="0" collapsed="false">
      <c r="A127" s="88" t="n">
        <v>69</v>
      </c>
      <c r="B127" s="70" t="s">
        <v>149</v>
      </c>
      <c r="C127" s="88" t="n">
        <v>1962</v>
      </c>
      <c r="D127" s="88"/>
      <c r="E127" s="88" t="s">
        <v>191</v>
      </c>
      <c r="F127" s="88" t="n">
        <v>2</v>
      </c>
      <c r="G127" s="88" t="n">
        <v>2</v>
      </c>
      <c r="H127" s="90" t="n">
        <v>704</v>
      </c>
      <c r="I127" s="90" t="n">
        <v>666</v>
      </c>
      <c r="J127" s="90" t="n">
        <v>0</v>
      </c>
      <c r="K127" s="91" t="n">
        <v>49</v>
      </c>
      <c r="L127" s="88" t="s">
        <v>192</v>
      </c>
      <c r="M127" s="88" t="s">
        <v>204</v>
      </c>
      <c r="N127" s="70" t="s">
        <v>214</v>
      </c>
      <c r="O127" s="90" t="n">
        <v>10663388.4</v>
      </c>
      <c r="P127" s="94"/>
      <c r="Q127" s="93" t="n">
        <v>0</v>
      </c>
      <c r="R127" s="93" t="n">
        <v>0</v>
      </c>
      <c r="S127" s="93" t="n">
        <f aca="false">O127-Q127-R127</f>
        <v>10663388.4</v>
      </c>
      <c r="T127" s="76" t="n">
        <f aca="false">O127/H127</f>
        <v>15146.8585227273</v>
      </c>
      <c r="U127" s="93" t="n">
        <v>11561.1220209189</v>
      </c>
    </row>
    <row r="128" customFormat="false" ht="19.7" hidden="false" customHeight="false" outlineLevel="0" collapsed="false">
      <c r="A128" s="88" t="s">
        <v>70</v>
      </c>
      <c r="B128" s="88"/>
      <c r="C128" s="88" t="s">
        <v>38</v>
      </c>
      <c r="D128" s="88"/>
      <c r="E128" s="88" t="s">
        <v>38</v>
      </c>
      <c r="F128" s="88" t="s">
        <v>38</v>
      </c>
      <c r="G128" s="88" t="s">
        <v>38</v>
      </c>
      <c r="H128" s="90" t="n">
        <f aca="false">SUM(H129:H130)</f>
        <v>1512.3</v>
      </c>
      <c r="I128" s="90" t="n">
        <f aca="false">SUM(I129:I130)</f>
        <v>1451.8</v>
      </c>
      <c r="J128" s="90" t="n">
        <f aca="false">SUM(J129:J130)</f>
        <v>0</v>
      </c>
      <c r="K128" s="91" t="n">
        <f aca="false">SUM(K129:K130)</f>
        <v>82</v>
      </c>
      <c r="L128" s="88" t="s">
        <v>38</v>
      </c>
      <c r="M128" s="88" t="s">
        <v>38</v>
      </c>
      <c r="N128" s="70" t="s">
        <v>38</v>
      </c>
      <c r="O128" s="94" t="n">
        <v>12708476.5</v>
      </c>
      <c r="P128" s="90" t="n">
        <f aca="false">P129</f>
        <v>0</v>
      </c>
      <c r="Q128" s="90" t="n">
        <f aca="false">Q129</f>
        <v>0</v>
      </c>
      <c r="R128" s="90" t="n">
        <f aca="false">R129</f>
        <v>0</v>
      </c>
      <c r="S128" s="90" t="n">
        <f aca="false">S129</f>
        <v>7713156.5</v>
      </c>
      <c r="T128" s="76" t="n">
        <v>13094.55</v>
      </c>
      <c r="U128" s="93" t="n">
        <v>17101.51</v>
      </c>
    </row>
    <row r="129" customFormat="false" ht="37.3" hidden="false" customHeight="false" outlineLevel="0" collapsed="false">
      <c r="A129" s="88" t="n">
        <v>70</v>
      </c>
      <c r="B129" s="70" t="s">
        <v>151</v>
      </c>
      <c r="C129" s="88" t="n">
        <v>1984</v>
      </c>
      <c r="D129" s="88"/>
      <c r="E129" s="88" t="s">
        <v>191</v>
      </c>
      <c r="F129" s="88" t="n">
        <v>2</v>
      </c>
      <c r="G129" s="88" t="s">
        <v>196</v>
      </c>
      <c r="H129" s="90" t="n">
        <v>797.3</v>
      </c>
      <c r="I129" s="90" t="n">
        <v>736.8</v>
      </c>
      <c r="J129" s="90"/>
      <c r="K129" s="91" t="n">
        <v>40</v>
      </c>
      <c r="L129" s="88" t="s">
        <v>192</v>
      </c>
      <c r="M129" s="88" t="s">
        <v>200</v>
      </c>
      <c r="N129" s="70" t="s">
        <v>42</v>
      </c>
      <c r="O129" s="93" t="n">
        <v>7713156.5</v>
      </c>
      <c r="P129" s="93"/>
      <c r="Q129" s="93" t="n">
        <v>0</v>
      </c>
      <c r="R129" s="93" t="n">
        <v>0</v>
      </c>
      <c r="S129" s="93" t="n">
        <f aca="false">O129-Q129-R129</f>
        <v>7713156.5</v>
      </c>
      <c r="T129" s="76" t="n">
        <f aca="false">O129/H129</f>
        <v>9674.09569798069</v>
      </c>
      <c r="U129" s="93" t="n">
        <v>8601.38819515866</v>
      </c>
    </row>
    <row r="130" customFormat="false" ht="37.3" hidden="false" customHeight="false" outlineLevel="0" collapsed="false">
      <c r="A130" s="88" t="n">
        <v>71</v>
      </c>
      <c r="B130" s="70" t="s">
        <v>252</v>
      </c>
      <c r="C130" s="88" t="n">
        <v>1970</v>
      </c>
      <c r="D130" s="88"/>
      <c r="E130" s="88" t="s">
        <v>191</v>
      </c>
      <c r="F130" s="88" t="n">
        <v>2</v>
      </c>
      <c r="G130" s="88" t="n">
        <v>2</v>
      </c>
      <c r="H130" s="90" t="n">
        <v>715</v>
      </c>
      <c r="I130" s="90" t="n">
        <v>715</v>
      </c>
      <c r="J130" s="90"/>
      <c r="K130" s="91" t="n">
        <v>42</v>
      </c>
      <c r="L130" s="88" t="s">
        <v>192</v>
      </c>
      <c r="M130" s="88" t="s">
        <v>200</v>
      </c>
      <c r="N130" s="70"/>
      <c r="O130" s="93" t="n">
        <v>4995320</v>
      </c>
      <c r="P130" s="93"/>
      <c r="Q130" s="93"/>
      <c r="R130" s="93"/>
      <c r="S130" s="93"/>
      <c r="T130" s="76" t="n">
        <v>6706.8</v>
      </c>
      <c r="U130" s="93" t="n">
        <v>8500.12</v>
      </c>
    </row>
    <row r="131" customFormat="false" ht="19.7" hidden="false" customHeight="false" outlineLevel="0" collapsed="false">
      <c r="A131" s="88"/>
      <c r="B131" s="70" t="s">
        <v>253</v>
      </c>
      <c r="C131" s="88" t="s">
        <v>38</v>
      </c>
      <c r="D131" s="88"/>
      <c r="E131" s="88" t="s">
        <v>38</v>
      </c>
      <c r="F131" s="88" t="s">
        <v>38</v>
      </c>
      <c r="G131" s="88" t="s">
        <v>38</v>
      </c>
      <c r="H131" s="90" t="n">
        <f aca="false">H132</f>
        <v>1091</v>
      </c>
      <c r="I131" s="90" t="n">
        <f aca="false">I132</f>
        <v>1011.3</v>
      </c>
      <c r="J131" s="90" t="n">
        <f aca="false">J132</f>
        <v>0</v>
      </c>
      <c r="K131" s="91" t="n">
        <f aca="false">K132</f>
        <v>39</v>
      </c>
      <c r="L131" s="88" t="s">
        <v>38</v>
      </c>
      <c r="M131" s="88" t="s">
        <v>38</v>
      </c>
      <c r="N131" s="70" t="s">
        <v>38</v>
      </c>
      <c r="O131" s="93" t="n">
        <v>10742596.3</v>
      </c>
      <c r="P131" s="93"/>
      <c r="Q131" s="93"/>
      <c r="R131" s="93"/>
      <c r="S131" s="93"/>
      <c r="T131" s="76" t="n">
        <f aca="false">T132</f>
        <v>9846.55939505041</v>
      </c>
      <c r="U131" s="93" t="n">
        <f aca="false">U132</f>
        <v>638.432941176471</v>
      </c>
    </row>
    <row r="132" customFormat="false" ht="37.3" hidden="false" customHeight="false" outlineLevel="0" collapsed="false">
      <c r="A132" s="88" t="n">
        <v>72</v>
      </c>
      <c r="B132" s="70" t="s">
        <v>254</v>
      </c>
      <c r="C132" s="88" t="n">
        <v>1992</v>
      </c>
      <c r="D132" s="88"/>
      <c r="E132" s="88" t="s">
        <v>191</v>
      </c>
      <c r="F132" s="88" t="n">
        <v>2</v>
      </c>
      <c r="G132" s="88" t="s">
        <v>201</v>
      </c>
      <c r="H132" s="90" t="n">
        <v>1091</v>
      </c>
      <c r="I132" s="90" t="n">
        <v>1011.3</v>
      </c>
      <c r="J132" s="90"/>
      <c r="K132" s="91" t="n">
        <v>39</v>
      </c>
      <c r="L132" s="88" t="s">
        <v>192</v>
      </c>
      <c r="M132" s="88" t="s">
        <v>200</v>
      </c>
      <c r="N132" s="70" t="s">
        <v>42</v>
      </c>
      <c r="O132" s="93" t="n">
        <v>10742596.3</v>
      </c>
      <c r="P132" s="93"/>
      <c r="Q132" s="93" t="n">
        <v>0</v>
      </c>
      <c r="R132" s="93" t="n">
        <v>0</v>
      </c>
      <c r="S132" s="93" t="n">
        <f aca="false">O132-Q132-R132</f>
        <v>10742596.3</v>
      </c>
      <c r="T132" s="76" t="n">
        <f aca="false">O132/H132</f>
        <v>9846.55939505041</v>
      </c>
      <c r="U132" s="93" t="n">
        <v>638.432941176471</v>
      </c>
    </row>
    <row r="133" customFormat="false" ht="45" hidden="false" customHeight="true" outlineLevel="0" collapsed="false">
      <c r="A133" s="70" t="s">
        <v>154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</row>
    <row r="134" customFormat="false" ht="19.7" hidden="false" customHeight="false" outlineLevel="0" collapsed="false">
      <c r="A134" s="88" t="s">
        <v>189</v>
      </c>
      <c r="B134" s="88"/>
      <c r="C134" s="89" t="s">
        <v>38</v>
      </c>
      <c r="D134" s="88" t="s">
        <v>38</v>
      </c>
      <c r="E134" s="88" t="s">
        <v>38</v>
      </c>
      <c r="F134" s="88" t="s">
        <v>38</v>
      </c>
      <c r="G134" s="88" t="s">
        <v>38</v>
      </c>
      <c r="H134" s="90" t="n">
        <f aca="false">H135</f>
        <v>759.1</v>
      </c>
      <c r="I134" s="90" t="n">
        <f aca="false">I135</f>
        <v>704.9</v>
      </c>
      <c r="J134" s="90"/>
      <c r="K134" s="105" t="n">
        <f aca="false">K135</f>
        <v>34</v>
      </c>
      <c r="L134" s="88" t="s">
        <v>38</v>
      </c>
      <c r="M134" s="88" t="s">
        <v>38</v>
      </c>
      <c r="N134" s="70" t="s">
        <v>38</v>
      </c>
      <c r="O134" s="94" t="n">
        <f aca="false">O135</f>
        <v>4906662.28</v>
      </c>
      <c r="P134" s="94" t="n">
        <f aca="false">P135</f>
        <v>0</v>
      </c>
      <c r="Q134" s="90" t="n">
        <f aca="false">Q135</f>
        <v>0</v>
      </c>
      <c r="R134" s="90" t="n">
        <f aca="false">R135</f>
        <v>0</v>
      </c>
      <c r="S134" s="90" t="n">
        <f aca="false">S135</f>
        <v>4906662.28</v>
      </c>
      <c r="T134" s="76" t="n">
        <f aca="false">O134/H134</f>
        <v>6463.78906599921</v>
      </c>
      <c r="U134" s="93" t="n">
        <f aca="false">U135</f>
        <v>8738.19343959953</v>
      </c>
    </row>
    <row r="135" customFormat="false" ht="19.7" hidden="false" customHeight="false" outlineLevel="0" collapsed="false">
      <c r="A135" s="88" t="s">
        <v>210</v>
      </c>
      <c r="B135" s="88"/>
      <c r="C135" s="89" t="s">
        <v>38</v>
      </c>
      <c r="D135" s="88" t="s">
        <v>38</v>
      </c>
      <c r="E135" s="88" t="s">
        <v>38</v>
      </c>
      <c r="F135" s="88" t="s">
        <v>38</v>
      </c>
      <c r="G135" s="88" t="s">
        <v>38</v>
      </c>
      <c r="H135" s="90" t="n">
        <f aca="false">H136</f>
        <v>759.1</v>
      </c>
      <c r="I135" s="90" t="n">
        <f aca="false">I136</f>
        <v>704.9</v>
      </c>
      <c r="J135" s="90"/>
      <c r="K135" s="105" t="n">
        <f aca="false">K136</f>
        <v>34</v>
      </c>
      <c r="L135" s="88" t="s">
        <v>38</v>
      </c>
      <c r="M135" s="88" t="s">
        <v>38</v>
      </c>
      <c r="N135" s="70" t="s">
        <v>38</v>
      </c>
      <c r="O135" s="94" t="n">
        <v>4906662.28</v>
      </c>
      <c r="P135" s="94"/>
      <c r="Q135" s="90" t="n">
        <f aca="false">Q136</f>
        <v>0</v>
      </c>
      <c r="R135" s="90" t="n">
        <f aca="false">R136</f>
        <v>0</v>
      </c>
      <c r="S135" s="90" t="n">
        <f aca="false">S136</f>
        <v>4906662.28</v>
      </c>
      <c r="T135" s="76" t="n">
        <f aca="false">O135/H135</f>
        <v>6463.78906599921</v>
      </c>
      <c r="U135" s="93" t="n">
        <f aca="false">U136</f>
        <v>8738.19343959953</v>
      </c>
    </row>
    <row r="136" customFormat="false" ht="37.3" hidden="false" customHeight="false" outlineLevel="0" collapsed="false">
      <c r="A136" s="106" t="n">
        <v>1</v>
      </c>
      <c r="B136" s="70" t="s">
        <v>59</v>
      </c>
      <c r="C136" s="88"/>
      <c r="D136" s="88" t="n">
        <v>1985</v>
      </c>
      <c r="E136" s="88" t="s">
        <v>191</v>
      </c>
      <c r="F136" s="88" t="n">
        <v>2</v>
      </c>
      <c r="G136" s="88" t="s">
        <v>196</v>
      </c>
      <c r="H136" s="90" t="n">
        <v>759.1</v>
      </c>
      <c r="I136" s="90" t="n">
        <v>704.9</v>
      </c>
      <c r="J136" s="90"/>
      <c r="K136" s="91" t="n">
        <v>34</v>
      </c>
      <c r="L136" s="88" t="s">
        <v>192</v>
      </c>
      <c r="M136" s="88" t="s">
        <v>200</v>
      </c>
      <c r="N136" s="70" t="s">
        <v>42</v>
      </c>
      <c r="O136" s="90" t="n">
        <v>4906662.28</v>
      </c>
      <c r="P136" s="90"/>
      <c r="Q136" s="90" t="n">
        <v>0</v>
      </c>
      <c r="R136" s="90" t="n">
        <v>0</v>
      </c>
      <c r="S136" s="90" t="n">
        <f aca="false">O136-Q136-R136</f>
        <v>4906662.28</v>
      </c>
      <c r="T136" s="76" t="n">
        <f aca="false">O136/H136</f>
        <v>6463.78906599921</v>
      </c>
      <c r="U136" s="93" t="n">
        <v>8738.19343959953</v>
      </c>
    </row>
    <row r="137" customFormat="false" ht="19.7" hidden="false" customHeight="false" outlineLevel="0" collapsed="false">
      <c r="A137" s="106"/>
      <c r="B137" s="88" t="s">
        <v>255</v>
      </c>
      <c r="C137" s="88"/>
      <c r="D137" s="88"/>
      <c r="E137" s="88"/>
      <c r="F137" s="88"/>
      <c r="G137" s="88"/>
      <c r="H137" s="90"/>
      <c r="I137" s="90"/>
      <c r="J137" s="90"/>
      <c r="K137" s="91"/>
      <c r="L137" s="88"/>
      <c r="M137" s="88"/>
      <c r="N137" s="70"/>
      <c r="O137" s="90"/>
      <c r="P137" s="90"/>
      <c r="Q137" s="90"/>
      <c r="R137" s="90"/>
      <c r="S137" s="90"/>
      <c r="T137" s="76"/>
      <c r="U137" s="93"/>
    </row>
    <row r="138" customFormat="false" ht="19.7" hidden="false" customHeight="false" outlineLevel="0" collapsed="false">
      <c r="A138" s="106"/>
      <c r="B138" s="88"/>
      <c r="C138" s="88"/>
      <c r="D138" s="88"/>
      <c r="E138" s="88"/>
      <c r="F138" s="88"/>
      <c r="G138" s="88"/>
      <c r="H138" s="90"/>
      <c r="I138" s="90"/>
      <c r="J138" s="90"/>
      <c r="K138" s="91"/>
      <c r="L138" s="88"/>
      <c r="M138" s="88"/>
      <c r="N138" s="70"/>
      <c r="O138" s="90"/>
      <c r="P138" s="90"/>
      <c r="Q138" s="90"/>
      <c r="R138" s="90"/>
      <c r="S138" s="90"/>
      <c r="T138" s="76"/>
      <c r="U138" s="93"/>
    </row>
    <row r="139" customFormat="false" ht="60" hidden="false" customHeight="true" outlineLevel="0" collapsed="false">
      <c r="A139" s="88" t="n">
        <v>1</v>
      </c>
      <c r="B139" s="88" t="s">
        <v>256</v>
      </c>
      <c r="C139" s="89" t="n">
        <v>1995</v>
      </c>
      <c r="D139" s="88"/>
      <c r="E139" s="88" t="s">
        <v>212</v>
      </c>
      <c r="F139" s="88" t="n">
        <v>9</v>
      </c>
      <c r="G139" s="88" t="n">
        <v>3</v>
      </c>
      <c r="H139" s="90" t="n">
        <v>267.6</v>
      </c>
      <c r="I139" s="90" t="n">
        <v>267.6</v>
      </c>
      <c r="J139" s="90" t="n">
        <v>267.6</v>
      </c>
      <c r="K139" s="91" t="n">
        <v>20</v>
      </c>
      <c r="L139" s="88" t="s">
        <v>192</v>
      </c>
      <c r="M139" s="88" t="s">
        <v>204</v>
      </c>
      <c r="N139" s="95" t="s">
        <v>156</v>
      </c>
      <c r="O139" s="90" t="n">
        <v>2703735.7</v>
      </c>
      <c r="P139" s="90"/>
      <c r="Q139" s="90"/>
      <c r="R139" s="90"/>
      <c r="S139" s="90"/>
      <c r="T139" s="76" t="n">
        <v>1621.09</v>
      </c>
      <c r="U139" s="76" t="n">
        <v>1621.09</v>
      </c>
    </row>
    <row r="140" customFormat="false" ht="39.75" hidden="false" customHeight="true" outlineLevel="0" collapsed="false">
      <c r="A140" s="95" t="s">
        <v>161</v>
      </c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</row>
    <row r="141" customFormat="false" ht="19.7" hidden="false" customHeight="false" outlineLevel="0" collapsed="false">
      <c r="A141" s="106"/>
      <c r="B141" s="88" t="s">
        <v>255</v>
      </c>
      <c r="C141" s="88"/>
      <c r="D141" s="88"/>
      <c r="E141" s="88"/>
      <c r="F141" s="88"/>
      <c r="G141" s="88"/>
      <c r="H141" s="90"/>
      <c r="I141" s="90"/>
      <c r="J141" s="90"/>
      <c r="K141" s="91"/>
      <c r="L141" s="88"/>
      <c r="M141" s="88"/>
      <c r="N141" s="70"/>
      <c r="O141" s="90"/>
      <c r="P141" s="90"/>
      <c r="Q141" s="90"/>
      <c r="R141" s="90"/>
      <c r="S141" s="90"/>
      <c r="T141" s="76"/>
      <c r="U141" s="93"/>
    </row>
    <row r="142" customFormat="false" ht="60" hidden="false" customHeight="true" outlineLevel="0" collapsed="false">
      <c r="A142" s="88" t="n">
        <v>1</v>
      </c>
      <c r="B142" s="88" t="s">
        <v>257</v>
      </c>
      <c r="C142" s="89" t="n">
        <v>1995</v>
      </c>
      <c r="D142" s="88"/>
      <c r="E142" s="88" t="s">
        <v>212</v>
      </c>
      <c r="F142" s="88" t="n">
        <v>9</v>
      </c>
      <c r="G142" s="88" t="n">
        <v>3</v>
      </c>
      <c r="H142" s="90" t="n">
        <v>5787.2</v>
      </c>
      <c r="I142" s="90" t="n">
        <v>5720</v>
      </c>
      <c r="J142" s="90" t="n">
        <v>5720</v>
      </c>
      <c r="K142" s="91" t="n">
        <v>108</v>
      </c>
      <c r="L142" s="88" t="s">
        <v>192</v>
      </c>
      <c r="M142" s="88" t="s">
        <v>204</v>
      </c>
      <c r="N142" s="95" t="s">
        <v>258</v>
      </c>
      <c r="O142" s="90" t="n">
        <v>8251725</v>
      </c>
      <c r="P142" s="90"/>
      <c r="Q142" s="90"/>
      <c r="R142" s="90"/>
      <c r="S142" s="90"/>
      <c r="T142" s="76" t="n">
        <v>1621.09</v>
      </c>
      <c r="U142" s="76" t="n">
        <v>1621.09</v>
      </c>
    </row>
    <row r="143" customFormat="false" ht="21" hidden="false" customHeight="false" outlineLevel="0" collapsed="false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</row>
    <row r="144" customFormat="false" ht="21" hidden="false" customHeight="false" outlineLevel="0" collapsed="false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</row>
    <row r="145" customFormat="false" ht="21" hidden="false" customHeight="false" outlineLevel="0" collapsed="false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</row>
    <row r="146" customFormat="false" ht="21" hidden="false" customHeight="false" outlineLevel="0" collapsed="false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</row>
    <row r="147" customFormat="false" ht="21" hidden="false" customHeight="false" outlineLevel="0" collapsed="false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</row>
    <row r="148" customFormat="false" ht="21" hidden="false" customHeight="false" outlineLevel="0" collapsed="false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</row>
    <row r="149" customFormat="false" ht="21" hidden="false" customHeight="false" outlineLevel="0" collapsed="false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</row>
    <row r="150" customFormat="false" ht="21" hidden="false" customHeight="false" outlineLevel="0" collapsed="false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</row>
    <row r="151" customFormat="false" ht="21" hidden="false" customHeight="false" outlineLevel="0" collapsed="false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</row>
    <row r="152" customFormat="false" ht="21" hidden="false" customHeight="false" outlineLevel="0" collapsed="false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</row>
    <row r="153" customFormat="false" ht="21" hidden="false" customHeight="false" outlineLevel="0" collapsed="false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</row>
    <row r="154" customFormat="false" ht="21" hidden="false" customHeight="false" outlineLevel="0" collapsed="false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</row>
    <row r="155" customFormat="false" ht="21" hidden="false" customHeight="false" outlineLevel="0" collapsed="false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</row>
    <row r="156" customFormat="false" ht="21" hidden="false" customHeight="false" outlineLevel="0" collapsed="false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</row>
    <row r="157" customFormat="false" ht="21" hidden="false" customHeight="false" outlineLevel="0" collapsed="false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</row>
    <row r="158" customFormat="false" ht="21" hidden="false" customHeight="false" outlineLevel="0" collapsed="false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</row>
    <row r="159" customFormat="false" ht="21" hidden="false" customHeight="false" outlineLevel="0" collapsed="false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</row>
    <row r="160" customFormat="false" ht="21" hidden="false" customHeight="false" outlineLevel="0" collapsed="false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</row>
    <row r="161" customFormat="false" ht="21" hidden="false" customHeight="false" outlineLevel="0" collapsed="false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</row>
    <row r="162" customFormat="false" ht="21" hidden="false" customHeight="false" outlineLevel="0" collapsed="false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</row>
    <row r="163" customFormat="false" ht="21" hidden="false" customHeight="false" outlineLevel="0" collapsed="false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</row>
    <row r="164" customFormat="false" ht="21" hidden="false" customHeight="false" outlineLevel="0" collapsed="false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</row>
    <row r="165" customFormat="false" ht="21" hidden="false" customHeight="false" outlineLevel="0" collapsed="false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</row>
    <row r="166" customFormat="false" ht="21" hidden="false" customHeight="false" outlineLevel="0" collapsed="false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</row>
  </sheetData>
  <mergeCells count="49">
    <mergeCell ref="N2:U2"/>
    <mergeCell ref="A5:A8"/>
    <mergeCell ref="B5:B8"/>
    <mergeCell ref="C5:D5"/>
    <mergeCell ref="E5:E8"/>
    <mergeCell ref="F5:F8"/>
    <mergeCell ref="G5:G8"/>
    <mergeCell ref="H5:H7"/>
    <mergeCell ref="I5:J5"/>
    <mergeCell ref="K5:K7"/>
    <mergeCell ref="L5:L8"/>
    <mergeCell ref="M5:M8"/>
    <mergeCell ref="N5:N8"/>
    <mergeCell ref="O5:S5"/>
    <mergeCell ref="T5:T7"/>
    <mergeCell ref="U5:U7"/>
    <mergeCell ref="C6:C8"/>
    <mergeCell ref="D6:D8"/>
    <mergeCell ref="I6:I7"/>
    <mergeCell ref="J6:J7"/>
    <mergeCell ref="O6:O7"/>
    <mergeCell ref="Q6:Q7"/>
    <mergeCell ref="R6:R7"/>
    <mergeCell ref="S6:S7"/>
    <mergeCell ref="A10:B10"/>
    <mergeCell ref="A11:B11"/>
    <mergeCell ref="A12:B12"/>
    <mergeCell ref="A21:B21"/>
    <mergeCell ref="A23:B23"/>
    <mergeCell ref="A25:B25"/>
    <mergeCell ref="A28:B28"/>
    <mergeCell ref="A32:B32"/>
    <mergeCell ref="A33:B33"/>
    <mergeCell ref="A40:B40"/>
    <mergeCell ref="A43:B43"/>
    <mergeCell ref="A45:B45"/>
    <mergeCell ref="A47:B47"/>
    <mergeCell ref="A50:B50"/>
    <mergeCell ref="A53:B53"/>
    <mergeCell ref="A54:B54"/>
    <mergeCell ref="A111:B111"/>
    <mergeCell ref="A118:B118"/>
    <mergeCell ref="A123:B123"/>
    <mergeCell ref="A125:B125"/>
    <mergeCell ref="A128:B128"/>
    <mergeCell ref="A133:U133"/>
    <mergeCell ref="A134:B134"/>
    <mergeCell ref="A135:B135"/>
    <mergeCell ref="A140:U140"/>
  </mergeCells>
  <printOptions headings="false" gridLines="false" gridLinesSet="true" horizontalCentered="false" verticalCentered="false"/>
  <pageMargins left="0.39375" right="0.39375" top="0.747916666666667" bottom="0.747916666666667" header="0.511805555555556" footer="0.511811023622047"/>
  <pageSetup paperSize="8" scale="100" fitToWidth="1" fitToHeight="110" pageOrder="downThenOver" orientation="landscape" blackAndWhite="false" draft="false" cellComments="none" horizontalDpi="300" verticalDpi="300" copies="1"/>
  <headerFooter differentFirst="false" differentOddEven="false">
    <oddHeader>&amp;C5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2"/>
  <sheetViews>
    <sheetView showFormulas="false" showGridLines="true" showRowColHeaders="true" showZeros="true" rightToLeft="false" tabSelected="false" showOutlineSymbols="true" defaultGridColor="true" view="pageBreakPreview" topLeftCell="A1" colorId="64" zoomScale="29" zoomScaleNormal="100" zoomScalePageLayoutView="29" workbookViewId="0">
      <selection pane="topLeft" activeCell="E50" activeCellId="0" sqref="E50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1" width="53.57"/>
    <col collapsed="false" customWidth="true" hidden="false" outlineLevel="0" max="2" min="2" style="1" width="42.86"/>
  </cols>
  <sheetData>
    <row r="1" customFormat="false" ht="17.35" hidden="false" customHeight="false" outlineLevel="0" collapsed="false">
      <c r="B1" s="109" t="s">
        <v>259</v>
      </c>
    </row>
    <row r="2" customFormat="false" ht="88.5" hidden="false" customHeight="true" outlineLevel="0" collapsed="false">
      <c r="A2" s="110" t="s">
        <v>260</v>
      </c>
      <c r="B2" s="110"/>
    </row>
    <row r="3" customFormat="false" ht="85.5" hidden="false" customHeight="true" outlineLevel="0" collapsed="false">
      <c r="A3" s="111" t="s">
        <v>261</v>
      </c>
      <c r="B3" s="111"/>
    </row>
    <row r="4" customFormat="false" ht="32.8" hidden="false" customHeight="false" outlineLevel="0" collapsed="false">
      <c r="A4" s="95" t="s">
        <v>262</v>
      </c>
      <c r="B4" s="95" t="s">
        <v>263</v>
      </c>
    </row>
    <row r="5" customFormat="false" ht="17.35" hidden="false" customHeight="false" outlineLevel="0" collapsed="false">
      <c r="A5" s="112" t="s">
        <v>264</v>
      </c>
      <c r="B5" s="113" t="n">
        <v>73915849.97</v>
      </c>
    </row>
    <row r="6" customFormat="false" ht="47.25" hidden="false" customHeight="true" outlineLevel="0" collapsed="false">
      <c r="A6" s="114" t="s">
        <v>265</v>
      </c>
      <c r="B6" s="115" t="n">
        <v>0</v>
      </c>
    </row>
    <row r="7" customFormat="false" ht="17.35" hidden="false" customHeight="false" outlineLevel="0" collapsed="false">
      <c r="A7" s="114" t="s">
        <v>266</v>
      </c>
      <c r="B7" s="115" t="n">
        <v>0</v>
      </c>
    </row>
    <row r="8" customFormat="false" ht="17.35" hidden="false" customHeight="false" outlineLevel="0" collapsed="false">
      <c r="A8" s="114" t="s">
        <v>267</v>
      </c>
      <c r="B8" s="115" t="n">
        <v>0</v>
      </c>
    </row>
    <row r="9" customFormat="false" ht="17.35" hidden="false" customHeight="false" outlineLevel="0" collapsed="false">
      <c r="A9" s="114" t="s">
        <v>268</v>
      </c>
      <c r="B9" s="113" t="n">
        <f aca="false">B5-B6-B7-B8</f>
        <v>73915849.97</v>
      </c>
    </row>
    <row r="10" customFormat="false" ht="32.8" hidden="false" customHeight="false" outlineLevel="0" collapsed="false">
      <c r="A10" s="95" t="s">
        <v>262</v>
      </c>
      <c r="B10" s="95" t="s">
        <v>269</v>
      </c>
    </row>
    <row r="11" customFormat="false" ht="17.35" hidden="false" customHeight="false" outlineLevel="0" collapsed="false">
      <c r="A11" s="112" t="s">
        <v>264</v>
      </c>
      <c r="B11" s="116" t="n">
        <v>76521538.91</v>
      </c>
    </row>
    <row r="12" customFormat="false" ht="48.5" hidden="false" customHeight="false" outlineLevel="0" collapsed="false">
      <c r="A12" s="114" t="s">
        <v>265</v>
      </c>
      <c r="B12" s="115" t="n">
        <v>0</v>
      </c>
    </row>
    <row r="13" customFormat="false" ht="17.35" hidden="false" customHeight="false" outlineLevel="0" collapsed="false">
      <c r="A13" s="114" t="s">
        <v>266</v>
      </c>
      <c r="B13" s="115" t="n">
        <v>0</v>
      </c>
    </row>
    <row r="14" customFormat="false" ht="17.35" hidden="false" customHeight="false" outlineLevel="0" collapsed="false">
      <c r="A14" s="114" t="s">
        <v>267</v>
      </c>
      <c r="B14" s="115" t="n">
        <v>0</v>
      </c>
    </row>
    <row r="15" customFormat="false" ht="17.35" hidden="false" customHeight="false" outlineLevel="0" collapsed="false">
      <c r="A15" s="114" t="s">
        <v>268</v>
      </c>
      <c r="B15" s="113" t="n">
        <v>76521538.91</v>
      </c>
    </row>
    <row r="16" customFormat="false" ht="32.8" hidden="false" customHeight="false" outlineLevel="0" collapsed="false">
      <c r="A16" s="95" t="s">
        <v>262</v>
      </c>
      <c r="B16" s="95" t="s">
        <v>270</v>
      </c>
    </row>
    <row r="17" customFormat="false" ht="17.35" hidden="false" customHeight="false" outlineLevel="0" collapsed="false">
      <c r="A17" s="112" t="s">
        <v>264</v>
      </c>
      <c r="B17" s="113" t="n">
        <v>92561467.97</v>
      </c>
    </row>
    <row r="18" customFormat="false" ht="48.5" hidden="false" customHeight="false" outlineLevel="0" collapsed="false">
      <c r="A18" s="114" t="s">
        <v>265</v>
      </c>
      <c r="B18" s="115" t="n">
        <v>0</v>
      </c>
    </row>
    <row r="19" customFormat="false" ht="17.35" hidden="false" customHeight="false" outlineLevel="0" collapsed="false">
      <c r="A19" s="114" t="s">
        <v>266</v>
      </c>
      <c r="B19" s="115" t="n">
        <v>0</v>
      </c>
    </row>
    <row r="20" customFormat="false" ht="17.35" hidden="false" customHeight="false" outlineLevel="0" collapsed="false">
      <c r="A20" s="114" t="s">
        <v>267</v>
      </c>
      <c r="B20" s="115" t="n">
        <v>0</v>
      </c>
    </row>
    <row r="21" customFormat="false" ht="17.35" hidden="false" customHeight="false" outlineLevel="0" collapsed="false">
      <c r="A21" s="114" t="s">
        <v>268</v>
      </c>
      <c r="B21" s="113" t="n">
        <v>92561467.97</v>
      </c>
    </row>
    <row r="22" customFormat="false" ht="60" hidden="false" customHeight="true" outlineLevel="0" collapsed="false">
      <c r="A22" s="117" t="s">
        <v>271</v>
      </c>
      <c r="B22" s="117"/>
    </row>
    <row r="23" customFormat="false" ht="32.8" hidden="false" customHeight="false" outlineLevel="0" collapsed="false">
      <c r="A23" s="118" t="s">
        <v>262</v>
      </c>
      <c r="B23" s="117" t="s">
        <v>272</v>
      </c>
    </row>
    <row r="24" customFormat="false" ht="17.35" hidden="false" customHeight="false" outlineLevel="0" collapsed="false">
      <c r="A24" s="119" t="s">
        <v>264</v>
      </c>
      <c r="B24" s="120" t="n">
        <v>4906662.28</v>
      </c>
    </row>
    <row r="25" customFormat="false" ht="17.35" hidden="false" customHeight="false" outlineLevel="0" collapsed="false">
      <c r="A25" s="119" t="s">
        <v>266</v>
      </c>
      <c r="B25" s="121" t="n">
        <v>0</v>
      </c>
    </row>
    <row r="26" customFormat="false" ht="17.35" hidden="false" customHeight="false" outlineLevel="0" collapsed="false">
      <c r="A26" s="119" t="s">
        <v>267</v>
      </c>
      <c r="B26" s="121" t="n">
        <v>0</v>
      </c>
    </row>
    <row r="27" customFormat="false" ht="17.35" hidden="false" customHeight="false" outlineLevel="0" collapsed="false">
      <c r="A27" s="119" t="s">
        <v>268</v>
      </c>
      <c r="B27" s="120" t="n">
        <f aca="false">B24-B25-B26</f>
        <v>4906662.28</v>
      </c>
    </row>
    <row r="28" customFormat="false" ht="32.8" hidden="false" customHeight="false" outlineLevel="0" collapsed="false">
      <c r="A28" s="118" t="s">
        <v>262</v>
      </c>
      <c r="B28" s="117" t="s">
        <v>273</v>
      </c>
    </row>
    <row r="29" customFormat="false" ht="17.35" hidden="false" customHeight="false" outlineLevel="0" collapsed="false">
      <c r="A29" s="119" t="s">
        <v>264</v>
      </c>
      <c r="B29" s="120" t="n">
        <v>2703735.7</v>
      </c>
    </row>
    <row r="30" customFormat="false" ht="17.35" hidden="false" customHeight="false" outlineLevel="0" collapsed="false">
      <c r="A30" s="119" t="s">
        <v>266</v>
      </c>
      <c r="B30" s="121" t="n">
        <v>0</v>
      </c>
    </row>
    <row r="31" customFormat="false" ht="17.35" hidden="false" customHeight="false" outlineLevel="0" collapsed="false">
      <c r="A31" s="119" t="s">
        <v>267</v>
      </c>
      <c r="B31" s="121" t="n">
        <v>0</v>
      </c>
    </row>
    <row r="32" customFormat="false" ht="17.35" hidden="false" customHeight="false" outlineLevel="0" collapsed="false">
      <c r="A32" s="119" t="s">
        <v>268</v>
      </c>
      <c r="B32" s="120" t="n">
        <f aca="false">B29-B30-B31</f>
        <v>2703735.7</v>
      </c>
    </row>
    <row r="33" customFormat="false" ht="111.15" hidden="false" customHeight="false" outlineLevel="0" collapsed="false">
      <c r="A33" s="118" t="s">
        <v>274</v>
      </c>
      <c r="B33" s="117" t="s">
        <v>273</v>
      </c>
    </row>
    <row r="34" customFormat="false" ht="17.35" hidden="false" customHeight="false" outlineLevel="0" collapsed="false">
      <c r="A34" s="119" t="s">
        <v>264</v>
      </c>
      <c r="B34" s="120" t="n">
        <v>11036896.28</v>
      </c>
    </row>
    <row r="35" customFormat="false" ht="17.35" hidden="false" customHeight="false" outlineLevel="0" collapsed="false">
      <c r="A35" s="119" t="s">
        <v>266</v>
      </c>
      <c r="B35" s="121" t="n">
        <v>9459715.63</v>
      </c>
    </row>
    <row r="36" customFormat="false" ht="17.35" hidden="false" customHeight="false" outlineLevel="0" collapsed="false">
      <c r="A36" s="119" t="s">
        <v>267</v>
      </c>
      <c r="B36" s="121" t="n">
        <v>497879.77</v>
      </c>
    </row>
    <row r="37" customFormat="false" ht="17.35" hidden="false" customHeight="false" outlineLevel="0" collapsed="false">
      <c r="A37" s="119" t="s">
        <v>268</v>
      </c>
      <c r="B37" s="120" t="n">
        <v>1079300.88</v>
      </c>
    </row>
    <row r="38" customFormat="false" ht="79.85" hidden="false" customHeight="false" outlineLevel="0" collapsed="false">
      <c r="A38" s="122" t="s">
        <v>275</v>
      </c>
      <c r="B38" s="123" t="s">
        <v>276</v>
      </c>
    </row>
    <row r="39" customFormat="false" ht="17.35" hidden="false" customHeight="false" outlineLevel="0" collapsed="false">
      <c r="A39" s="124" t="s">
        <v>264</v>
      </c>
      <c r="B39" s="125" t="n">
        <v>8251725.08</v>
      </c>
    </row>
    <row r="40" customFormat="false" ht="17.35" hidden="false" customHeight="false" outlineLevel="0" collapsed="false">
      <c r="A40" s="124" t="s">
        <v>266</v>
      </c>
      <c r="B40" s="126" t="n">
        <v>6505807.02</v>
      </c>
    </row>
    <row r="41" customFormat="false" ht="17.35" hidden="false" customHeight="false" outlineLevel="0" collapsed="false">
      <c r="A41" s="124" t="s">
        <v>267</v>
      </c>
      <c r="B41" s="126" t="n">
        <v>0</v>
      </c>
    </row>
    <row r="42" customFormat="false" ht="17.35" hidden="false" customHeight="false" outlineLevel="0" collapsed="false">
      <c r="A42" s="124" t="s">
        <v>268</v>
      </c>
      <c r="B42" s="125" t="n">
        <f aca="false">B39-B40-B41</f>
        <v>1745918.06</v>
      </c>
    </row>
  </sheetData>
  <mergeCells count="3">
    <mergeCell ref="A2:B2"/>
    <mergeCell ref="A3:B3"/>
    <mergeCell ref="A22:B2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6" footer="0.511811023622047"/>
  <pageSetup paperSize="9" scale="67" fitToWidth="1" fitToHeight="1" pageOrder="downThenOver" orientation="portrait" blackAndWhite="false" draft="false" cellComments="none" horizontalDpi="300" verticalDpi="300" copies="1"/>
  <headerFooter differentFirst="false" differentOddEven="false">
    <oddHeader>&amp;C6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26001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2022-03-29T06:31:55Z</dcterms:created>
  <dc:creator>Татьяна Николаевна Базжина</dc:creator>
  <dc:description/>
  <dc:language>ru-RU</dc:language>
  <cp:lastModifiedBy/>
  <cp:lastPrinted>2025-12-23T11:26:06Z</cp:lastPrinted>
  <dcterms:modified xsi:type="dcterms:W3CDTF">2025-12-25T14:45:15Z</dcterms:modified>
  <cp:revision>90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