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Реестр" sheetId="1" state="visible" r:id="rId3"/>
    <sheet name="Перечень" sheetId="2" state="visible" r:id="rId4"/>
    <sheet name="РО" sheetId="3" state="visible" r:id="rId5"/>
    <sheet name="Лист4" sheetId="4" state="visible" r:id="rId6"/>
    <sheet name="Лист5" sheetId="5" state="visible" r:id="rId7"/>
    <sheet name="Лист6" sheetId="6" state="visible" r:id="rId8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<sst xmlns="http://schemas.openxmlformats.org/spreadsheetml/2006/main" count="556" uniqueCount="148">
  <si>
    <t xml:space="preserve">Приложение
  к постановлению администрации района
От 24.12.2025 № 1620      
</t>
  </si>
  <si>
    <t xml:space="preserve">Краткосрочный план
реализации региональной программы капитального ремонта общего имущества в многоквартирных домах,
расположенных на территории муниципального образования Вязниковский район, на 2026-2028 годы
** - сведения о многоквартирных домах, включенных в краткосрочный план реализации региональной программы капитального ремонта общего имущества в многоквартирных домах, расположенных на территории муниципального образования Вязниковский район, на 2026-2028 годы, приведены в таблице к краткосрочному плану
</t>
  </si>
  <si>
    <t xml:space="preserve">№ п/п</t>
  </si>
  <si>
    <t xml:space="preserve">Адрес многоквартирного дома
(далее - МКД)</t>
  </si>
  <si>
    <t xml:space="preserve">Стоимость капитального ремонта ВСЕГО</t>
  </si>
  <si>
    <t xml:space="preserve">виды, установленные ч.1 ст.166 Жилищного Кодекса РФ</t>
  </si>
  <si>
    <t xml:space="preserve">виды, установленные нормативным правовым актом субъекта РФ</t>
  </si>
  <si>
    <t xml:space="preserve">Срок выполнения проектной документации </t>
  </si>
  <si>
    <t xml:space="preserve">Срок выполнения запланированных строительно - монтажных работ (уточняется по видам)</t>
  </si>
  <si>
    <t xml:space="preserve">Срок оказания услуги по строительному контролю</t>
  </si>
  <si>
    <t xml:space="preserve">ремонт внутридомовых инженерных систем</t>
  </si>
  <si>
    <t xml:space="preserve">ремонт или замена лифтового оборудования</t>
  </si>
  <si>
    <t xml:space="preserve">ремонт крыши</t>
  </si>
  <si>
    <t xml:space="preserve">ремонт подвальных помещений</t>
  </si>
  <si>
    <t xml:space="preserve">ремонт фасада</t>
  </si>
  <si>
    <t xml:space="preserve">ремонт фундамента</t>
  </si>
  <si>
    <t xml:space="preserve">замена плоской кровли на стропильную</t>
  </si>
  <si>
    <t xml:space="preserve">установка или замена по результатам поверки коллективных (общедомовых) приборов учета потребления ресурсов, необходимых для предоставления коммунальных услуг, и (или) узлов управления
 и регулирования потребления этих ресурсов (тепловой энергии, горячей и холодной воды, газа), а также установка автоматизированных информационно-измерительных систем учета потребления коммунальных ресурсов и коммунальных услуг при капитальном ремонте соответствующей внутридомовой инженерной системы</t>
  </si>
  <si>
    <t xml:space="preserve">устройство вновь выгребных ям при отсутствии централизованной системы водоотведения</t>
  </si>
  <si>
    <t xml:space="preserve">разработка и экспертиза проектной документации для видов работ по капитальному ремонту, для которых подготовка проектной документации необходима в соответствии с законодательством о градостроительной деятельности, а также подготовка предпроектного обоснования (проведение комплексного обследования технического состояния многоквартирного дома, разработка сметной документации на выполнение работ по проектированию, подготовка технического задания на проектирование мероприятий по капитальному ремонту)</t>
  </si>
  <si>
    <t xml:space="preserve">строительный контроль</t>
  </si>
  <si>
    <t xml:space="preserve">авторский надзор при выполнении работ по капитальному ремонту многоквартирных домов, имеющих статус объекта культурного наследия (памятника истории и культуры) народов Российской Федерации</t>
  </si>
  <si>
    <t xml:space="preserve">ремонт сетей ХВС</t>
  </si>
  <si>
    <t xml:space="preserve">ремонт сетей ГВС</t>
  </si>
  <si>
    <t xml:space="preserve">ремонт сетей теплоснабжения</t>
  </si>
  <si>
    <t xml:space="preserve">ремонт систем водоотведения</t>
  </si>
  <si>
    <t xml:space="preserve">ремонт сетей электроснабжения</t>
  </si>
  <si>
    <t xml:space="preserve">ремонт сетей газоснабжения</t>
  </si>
  <si>
    <t xml:space="preserve">руб.</t>
  </si>
  <si>
    <t xml:space="preserve">ед.</t>
  </si>
  <si>
    <t xml:space="preserve">кв.м</t>
  </si>
  <si>
    <t xml:space="preserve">куб.м</t>
  </si>
  <si>
    <t xml:space="preserve">Итого по Вязниковскому району на 2026-2028 годы</t>
  </si>
  <si>
    <t xml:space="preserve">Итого по Вязниковский район на 2026 год</t>
  </si>
  <si>
    <t xml:space="preserve">X</t>
  </si>
  <si>
    <t xml:space="preserve">Итого по город Вязники</t>
  </si>
  <si>
    <t xml:space="preserve">Вязники, г. Стахановская  ул, 19</t>
  </si>
  <si>
    <t xml:space="preserve">Вязниковский р-н, Чудиново д, Полевая ул, 32</t>
  </si>
  <si>
    <t xml:space="preserve">Вязники г.  Владимирская ул, 8/16</t>
  </si>
  <si>
    <t xml:space="preserve">Вязники г.  Железнодорожная ул, 43</t>
  </si>
  <si>
    <t xml:space="preserve">Вязники г.  Жуковского ул, 9</t>
  </si>
  <si>
    <t xml:space="preserve">Вязники г.  Комсомольская ул, 12</t>
  </si>
  <si>
    <t xml:space="preserve">Вязники г.  Ленина ул, 11</t>
  </si>
  <si>
    <t xml:space="preserve">Вязники г.  Молодежная ул, 12</t>
  </si>
  <si>
    <t xml:space="preserve">Вязники г. Новая ул, 9</t>
  </si>
  <si>
    <t xml:space="preserve">Вязники г. Советская ул, 13/4</t>
  </si>
  <si>
    <t xml:space="preserve">Вязники г. Советская ул, 58</t>
  </si>
  <si>
    <t xml:space="preserve">Вязники г.  Стахановская ул, 21</t>
  </si>
  <si>
    <t xml:space="preserve">Вязниковский р-н, Чудиново д, Центральная ул, 3</t>
  </si>
  <si>
    <t xml:space="preserve">Вязники г.  мкр. Нововязники Карла Маркса  ул, 5</t>
  </si>
  <si>
    <t xml:space="preserve">Вязники г.  мкр. Нововязники Кировский пер.  1</t>
  </si>
  <si>
    <t xml:space="preserve">Итого по поселок Мстера</t>
  </si>
  <si>
    <t xml:space="preserve">Вязниковский р-н, Мстёра п, Профсоюзная ул, 2</t>
  </si>
  <si>
    <t xml:space="preserve">Итого по Октябрьское</t>
  </si>
  <si>
    <t xml:space="preserve">Вязниковский р-н, Лукново п, Центральная ул,  20</t>
  </si>
  <si>
    <t xml:space="preserve">Итого по Сарыевское</t>
  </si>
  <si>
    <t xml:space="preserve">Вязниковский р-н, Сарыево с, Школьная ул, 23</t>
  </si>
  <si>
    <t xml:space="preserve">Итого по Степанцевское</t>
  </si>
  <si>
    <t xml:space="preserve">Вязниковский р-н, Степанцево п, Ленина ул, 16</t>
  </si>
  <si>
    <t xml:space="preserve">Вязниковский р-н, Буторлино д., Шоссейная ул, 18</t>
  </si>
  <si>
    <t xml:space="preserve">                         Итого по Паустовское</t>
  </si>
  <si>
    <t xml:space="preserve">Вязниковский р-н, Октябрьская д, Молодежная ул, 6</t>
  </si>
  <si>
    <t xml:space="preserve">Вязниковский р-н, Сергеево д, Ткацкая ул, 24</t>
  </si>
  <si>
    <t xml:space="preserve">Итого по Вязниковский район на 2027 год</t>
  </si>
  <si>
    <t xml:space="preserve">Вязниковский р-н, Чудиново д, Зеленый пер, 3</t>
  </si>
  <si>
    <t xml:space="preserve">Вязники г, Чехова ул, 17а</t>
  </si>
  <si>
    <t xml:space="preserve">Вязниковский р-н, Пировы-Городищи д, Молодежная ул, 4</t>
  </si>
  <si>
    <t xml:space="preserve">Итого по поселок Никологоры</t>
  </si>
  <si>
    <t xml:space="preserve">Вязниковский р-н, Никологоры п, Е.Игошина ул, 12а</t>
  </si>
  <si>
    <t xml:space="preserve">Вязниковский р-н, Серково д, Новая ул, 3</t>
  </si>
  <si>
    <t xml:space="preserve">Вязниковский р-н, Мстёра п, Мира ул, 5</t>
  </si>
  <si>
    <t xml:space="preserve">Итого по Паустовское</t>
  </si>
  <si>
    <t xml:space="preserve">Вязниковский р-н, Сергеево д, Ткацкая ул, 22</t>
  </si>
  <si>
    <t xml:space="preserve">Итого по Вязниковский район на 2028 год</t>
  </si>
  <si>
    <t xml:space="preserve">Вязники г, Горького ул, 102</t>
  </si>
  <si>
    <t xml:space="preserve">Вязники г, Металлистов ул, 17</t>
  </si>
  <si>
    <t xml:space="preserve">Вязниковский р-н, Пировы-Городищи д, Молодежная ул, 3</t>
  </si>
  <si>
    <t xml:space="preserve">Вязниковский р-н, Никологоры п, Солнечная ул, 10</t>
  </si>
  <si>
    <t xml:space="preserve">Вязниковский р-н, Степанцево п, Ленина ул, 10</t>
  </si>
  <si>
    <t xml:space="preserve">  Таблица № 1                                                                                                к краткосрочному плану реализации региональной программы капитального ремонта общего имущества
в многоквартирных домах, расположенных на территории
муниципального образования Вязниковский район, на 2026-2028 годы
</t>
  </si>
  <si>
    <t xml:space="preserve">Адрес многоквартирного дома 
(далее - МКД)</t>
  </si>
  <si>
    <t xml:space="preserve">Наличие статуса ОКН</t>
  </si>
  <si>
    <t xml:space="preserve">Год ввода в эксплуатацию</t>
  </si>
  <si>
    <t xml:space="preserve">Материал стен</t>
  </si>
  <si>
    <t xml:space="preserve">Количество этажей</t>
  </si>
  <si>
    <t xml:space="preserve">Количество подъездов</t>
  </si>
  <si>
    <t xml:space="preserve">Общая площадь МКД (с МОП), всего</t>
  </si>
  <si>
    <t xml:space="preserve">Площадь помещений в МКД (жилых и нежилых, без МОП), всего</t>
  </si>
  <si>
    <t xml:space="preserve">Количество жителей, зарегистрированных в МКД на дату утверждения краткосрочного плана</t>
  </si>
  <si>
    <t xml:space="preserve">Способ формирования фонда капитального ремонта (РО - счет регионального оператора, СС - специальный счет)</t>
  </si>
  <si>
    <t xml:space="preserve">Способ управления МКД (УК-         управляющая организация, ТСЖ - товарищество собственников жилья, ЖК - жилищный кооператив, НУ - непосредственное управление, БУ - без управления)</t>
  </si>
  <si>
    <t xml:space="preserve">Наименование организации, осуществляющей управление МКД</t>
  </si>
  <si>
    <t xml:space="preserve">Стоимость капитального ремонта</t>
  </si>
  <si>
    <t xml:space="preserve">Удельная стоимость капитального ремонта 1 кв. м. общей площади помещений МКД</t>
  </si>
  <si>
    <t xml:space="preserve">в многоквартирных домах, расположенных на территории</t>
  </si>
  <si>
    <t xml:space="preserve">всего:</t>
  </si>
  <si>
    <t xml:space="preserve">за счет средств федерального бюджета (в т.ч. Полученные от ППК "Фонд развития территорий")</t>
  </si>
  <si>
    <t xml:space="preserve">за счет средств бюджета субъекта Российской Федерации</t>
  </si>
  <si>
    <t xml:space="preserve">за счет средств местного бюджета</t>
  </si>
  <si>
    <t xml:space="preserve">за счет средств собственников помещений в МКД</t>
  </si>
  <si>
    <t xml:space="preserve">муниципального образования Вязниковский район, на 2023-2025 годы</t>
  </si>
  <si>
    <t xml:space="preserve">чел.</t>
  </si>
  <si>
    <t xml:space="preserve">руб./кв.м</t>
  </si>
  <si>
    <t xml:space="preserve">Вязники г. Стахановская ул, 19</t>
  </si>
  <si>
    <t xml:space="preserve">Панельный</t>
  </si>
  <si>
    <t xml:space="preserve">РО</t>
  </si>
  <si>
    <t xml:space="preserve">УК</t>
  </si>
  <si>
    <t xml:space="preserve">ООО "ЖЭК № 4"</t>
  </si>
  <si>
    <t xml:space="preserve">Кирпичные</t>
  </si>
  <si>
    <t xml:space="preserve">3</t>
  </si>
  <si>
    <t xml:space="preserve">Вязники г. Владимирская ул, 8/16</t>
  </si>
  <si>
    <t xml:space="preserve">Вязники г,Железнодорожная ул, 43</t>
  </si>
  <si>
    <t xml:space="preserve">2</t>
  </si>
  <si>
    <t xml:space="preserve">НУ</t>
  </si>
  <si>
    <t xml:space="preserve">Вязники г, Жуковского ул, 9</t>
  </si>
  <si>
    <t xml:space="preserve">ООО "ЖЭК №2 </t>
  </si>
  <si>
    <t xml:space="preserve">Вязники г, Комсомольская  ул, 12</t>
  </si>
  <si>
    <t xml:space="preserve">Вязники г, Ленина  ул, 11</t>
  </si>
  <si>
    <t xml:space="preserve">Вязники г, Молодежная   ул, 12</t>
  </si>
  <si>
    <t xml:space="preserve">Вязники г, Новая  ул, 9</t>
  </si>
  <si>
    <t xml:space="preserve">Вязники г, Советская  ул, 13/4</t>
  </si>
  <si>
    <t xml:space="preserve">Вязники г, Советская  ул, 58</t>
  </si>
  <si>
    <t xml:space="preserve">Вязники г, Стахановская  ул, 21</t>
  </si>
  <si>
    <t xml:space="preserve">12  000 000,0</t>
  </si>
  <si>
    <t xml:space="preserve">Вязники г, мкр. Нововязники, Карла Маркса  ул, 5</t>
  </si>
  <si>
    <t xml:space="preserve">Вязники г, мкр. Нововязники, Кировский пер.   1</t>
  </si>
  <si>
    <t xml:space="preserve">Х</t>
  </si>
  <si>
    <t xml:space="preserve">-</t>
  </si>
  <si>
    <t xml:space="preserve">Вязниковский р-н, Лукново п, Центральная ул, 20</t>
  </si>
  <si>
    <t xml:space="preserve">1</t>
  </si>
  <si>
    <t xml:space="preserve">ТСЖ</t>
  </si>
  <si>
    <t xml:space="preserve">ТСЖ "СТЕПАНЦЕВСКОЕ"</t>
  </si>
  <si>
    <t xml:space="preserve">Вязниковский р-н, Буторлино п, Шоссейная ул, 18</t>
  </si>
  <si>
    <t xml:space="preserve">Вязниковский р-он, Октябрьская д. Молодежная ул. 6</t>
  </si>
  <si>
    <t xml:space="preserve">Вязниковский р-он, Сергеево д. Ткацкая ул. 24</t>
  </si>
  <si>
    <t xml:space="preserve">14</t>
  </si>
  <si>
    <t xml:space="preserve">ООО "ЖЭК № 2"</t>
  </si>
  <si>
    <t xml:space="preserve">Таблица № 2</t>
  </si>
  <si>
    <t xml:space="preserve">Источники финансирования краткосрочного плана
реализации региональной программы капитального ремонта
общего имущества в многоквартирных домах
на территории Вязниковского района на период 2026-2028 годы</t>
  </si>
  <si>
    <t xml:space="preserve">Источники финансирования </t>
  </si>
  <si>
    <t xml:space="preserve">Объем финансирования по 2026 г., руб.</t>
  </si>
  <si>
    <t xml:space="preserve">Всего </t>
  </si>
  <si>
    <t xml:space="preserve">в том числе: Фонд содействия реформированию жилищно-коммунального хозяйства</t>
  </si>
  <si>
    <t xml:space="preserve">Областной бюджет</t>
  </si>
  <si>
    <t xml:space="preserve">Местные бюджеты</t>
  </si>
  <si>
    <t xml:space="preserve">Средства собственников</t>
  </si>
  <si>
    <t xml:space="preserve">Объем финансирования по 2027 г., руб.</t>
  </si>
  <si>
    <t xml:space="preserve">Объем финансирования по 2028 г., руб.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</si>
</sst>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#,##0.00"/>
    <numFmt numFmtId="166" formatCode="0.00"/>
    <numFmt numFmtId="167" formatCode="0"/>
    <numFmt numFmtId="168" formatCode="[$-419]General"/>
    <numFmt numFmtId="169" formatCode="#,##0"/>
  </numFmts>
  <fonts count="22">
    <font>
      <sz val="11"/>
      <color theme="1"/>
      <name val="Calibri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color rgb="FF000000"/>
      <name val="Calibri"/>
      <family val="2"/>
      <charset val="204"/>
    </font>
    <font>
      <sz val="60"/>
      <name val="Times New Roman"/>
      <family val="1"/>
      <charset val="204"/>
    </font>
    <font>
      <sz val="22"/>
      <color rgb="FF000000"/>
      <name val="Calibri"/>
      <family val="2"/>
      <charset val="204"/>
    </font>
    <font>
      <sz val="40"/>
      <color theme="1"/>
      <name val="Times New Roman"/>
      <family val="1"/>
      <charset val="1"/>
    </font>
    <font>
      <sz val="22"/>
      <color theme="1"/>
      <name val="Times New Roman"/>
      <family val="1"/>
      <charset val="204"/>
    </font>
    <font>
      <b val="true"/>
      <sz val="22"/>
      <color rgb="FF000000"/>
      <name val="Times New Roman"/>
      <family val="1"/>
      <charset val="204"/>
    </font>
    <font>
      <sz val="22"/>
      <name val="Times New Roman"/>
      <family val="1"/>
      <charset val="204"/>
    </font>
    <font>
      <sz val="22"/>
      <color rgb="FF000000"/>
      <name val="Times New Roman"/>
      <family val="1"/>
      <charset val="204"/>
    </font>
    <font>
      <sz val="28"/>
      <color theme="1"/>
      <name val="Times New Roman"/>
      <family val="1"/>
      <charset val="204"/>
    </font>
    <font>
      <sz val="26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28"/>
      <name val="Times New Roman"/>
      <family val="1"/>
      <charset val="204"/>
    </font>
    <font>
      <sz val="32"/>
      <color theme="1"/>
      <name val="Calibri"/>
      <family val="2"/>
      <charset val="204"/>
    </font>
    <font>
      <sz val="28"/>
      <color rgb="FF000000"/>
      <name val="Times New Roman"/>
      <family val="1"/>
      <charset val="204"/>
    </font>
    <font>
      <sz val="28"/>
      <color theme="1"/>
      <name val="Calibri"/>
      <family val="2"/>
      <charset val="204"/>
    </font>
    <font>
      <b val="true"/>
      <sz val="16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 val="true"/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7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8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8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1" xfId="0" applyFont="true" applyBorder="true" applyAlignment="true" applyProtection="true">
      <alignment horizontal="center" vertical="center" textRotation="90" wrapText="true" indent="0" shrinkToFit="false"/>
      <protection locked="true" hidden="false"/>
    </xf>
    <xf numFmtId="166" fontId="8" fillId="0" borderId="1" xfId="0" applyFont="true" applyBorder="true" applyAlignment="true" applyProtection="true">
      <alignment horizontal="center" vertical="center" textRotation="90" wrapText="true" indent="0" shrinkToFit="false"/>
      <protection locked="true" hidden="false"/>
    </xf>
    <xf numFmtId="165" fontId="8" fillId="0" borderId="1" xfId="0" applyFont="true" applyBorder="true" applyAlignment="true" applyProtection="true">
      <alignment horizontal="center" vertical="center" textRotation="90" wrapText="true" indent="0" shrinkToFit="false"/>
      <protection locked="true" hidden="false"/>
    </xf>
    <xf numFmtId="164" fontId="9" fillId="0" borderId="1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5" fontId="9" fillId="0" borderId="1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7" fontId="9" fillId="0" borderId="1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10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8" fillId="0" borderId="1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7" fontId="8" fillId="0" borderId="1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5" fontId="11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11" fillId="0" borderId="1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5" fontId="8" fillId="0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11" fillId="0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1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8" fillId="0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left" vertical="bottom" textRotation="0" wrapText="false" indent="0" shrinkToFit="false"/>
      <protection locked="true" hidden="false"/>
    </xf>
    <xf numFmtId="167" fontId="8" fillId="0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11" fillId="0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1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1" fillId="0" borderId="1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11" fillId="2" borderId="1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11" fillId="0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0" borderId="1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0" borderId="1" xfId="20" applyFont="true" applyBorder="true" applyAlignment="true" applyProtection="true">
      <alignment horizontal="center" vertical="center" textRotation="90" wrapText="true" indent="0" shrinkToFit="false"/>
      <protection locked="true" hidden="false"/>
    </xf>
    <xf numFmtId="164" fontId="12" fillId="0" borderId="1" xfId="20" applyFont="true" applyBorder="true" applyAlignment="true" applyProtection="true">
      <alignment horizontal="center" vertical="bottom" textRotation="90" wrapText="true" indent="0" shrinkToFit="false"/>
      <protection locked="true" hidden="false"/>
    </xf>
    <xf numFmtId="165" fontId="12" fillId="0" borderId="1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2" fillId="0" borderId="1" xfId="20" applyFont="true" applyBorder="true" applyAlignment="true" applyProtection="true">
      <alignment horizontal="center" vertical="center" textRotation="90" wrapText="true" indent="0" shrinkToFit="false"/>
      <protection locked="true" hidden="false"/>
    </xf>
    <xf numFmtId="165" fontId="13" fillId="0" borderId="1" xfId="2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5" fontId="14" fillId="0" borderId="1" xfId="20" applyFont="true" applyBorder="true" applyAlignment="true" applyProtection="true">
      <alignment horizontal="center" vertical="center" textRotation="90" wrapText="true" indent="0" shrinkToFit="false"/>
      <protection locked="true" hidden="false"/>
    </xf>
    <xf numFmtId="165" fontId="12" fillId="0" borderId="1" xfId="20" applyFont="true" applyBorder="true" applyAlignment="true" applyProtection="true">
      <alignment horizontal="center" vertical="center" textRotation="90" wrapText="false" indent="0" shrinkToFit="false"/>
      <protection locked="true" hidden="false"/>
    </xf>
    <xf numFmtId="164" fontId="12" fillId="0" borderId="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2" fillId="0" borderId="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5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2" fillId="0" borderId="1" xfId="2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5" fontId="12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2" fillId="0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2" fillId="0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6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2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2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7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17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17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7" fillId="0" borderId="1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5" fontId="12" fillId="0" borderId="1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5" fontId="17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7" fillId="0" borderId="1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18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true">
      <alignment horizontal="center" vertical="top" textRotation="0" wrapText="true" indent="0" shrinkToFit="false"/>
      <protection locked="true" hidden="false"/>
    </xf>
    <xf numFmtId="164" fontId="20" fillId="0" borderId="0" xfId="0" applyFont="true" applyBorder="false" applyAlignment="true" applyProtection="true">
      <alignment horizontal="left" vertical="top" textRotation="0" wrapText="true" indent="0" shrinkToFit="false"/>
      <protection locked="true" hidden="false"/>
    </xf>
    <xf numFmtId="164" fontId="19" fillId="0" borderId="0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20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0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5" fontId="21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0" fillId="0" borderId="2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5" fontId="20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21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 2" xfId="2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7CE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C63"/>
  <sheetViews>
    <sheetView showFormulas="false" showGridLines="true" showRowColHeaders="true" showZeros="true" rightToLeft="false" tabSelected="true" showOutlineSymbols="true" defaultGridColor="true" view="pageBreakPreview" topLeftCell="R1" colorId="64" zoomScale="40" zoomScaleNormal="70" zoomScalePageLayoutView="40" workbookViewId="0">
      <selection pane="topLeft" activeCell="S1" activeCellId="0" sqref="S1"/>
    </sheetView>
  </sheetViews>
  <sheetFormatPr defaultColWidth="9.1484375" defaultRowHeight="15" customHeight="false" zeroHeight="false" outlineLevelRow="0" outlineLevelCol="0"/>
  <cols>
    <col collapsed="false" customWidth="true" hidden="false" outlineLevel="0" max="1" min="1" style="1" width="10.57"/>
    <col collapsed="false" customWidth="true" hidden="false" outlineLevel="0" max="2" min="2" style="1" width="111.71"/>
    <col collapsed="false" customWidth="true" hidden="false" outlineLevel="0" max="3" min="3" style="1" width="32"/>
    <col collapsed="false" customWidth="true" hidden="false" outlineLevel="0" max="4" min="4" style="1" width="24.71"/>
    <col collapsed="false" customWidth="true" hidden="false" outlineLevel="0" max="5" min="5" style="1" width="26.57"/>
    <col collapsed="false" customWidth="true" hidden="false" outlineLevel="0" max="6" min="6" style="1" width="28.14"/>
    <col collapsed="false" customWidth="true" hidden="false" outlineLevel="0" max="7" min="7" style="1" width="26"/>
    <col collapsed="false" customWidth="true" hidden="false" outlineLevel="0" max="8" min="8" style="1" width="26.57"/>
    <col collapsed="false" customWidth="true" hidden="false" outlineLevel="0" max="9" min="9" style="1" width="14.42"/>
    <col collapsed="false" customWidth="true" hidden="false" outlineLevel="0" max="10" min="10" style="1" width="11.85"/>
    <col collapsed="false" customWidth="true" hidden="false" outlineLevel="0" max="11" min="11" style="1" width="16.84"/>
    <col collapsed="false" customWidth="true" hidden="false" outlineLevel="0" max="12" min="12" style="1" width="17.57"/>
    <col collapsed="false" customWidth="true" hidden="false" outlineLevel="0" max="13" min="13" style="1" width="32"/>
    <col collapsed="false" customWidth="true" hidden="false" outlineLevel="0" max="14" min="14" style="1" width="16.84"/>
    <col collapsed="false" customWidth="true" hidden="false" outlineLevel="0" max="15" min="15" style="1" width="19.57"/>
    <col collapsed="false" customWidth="true" hidden="false" outlineLevel="0" max="16" min="16" style="1" width="18.57"/>
    <col collapsed="false" customWidth="true" hidden="false" outlineLevel="0" max="17" min="17" style="1" width="30.14"/>
    <col collapsed="false" customWidth="true" hidden="false" outlineLevel="0" max="18" min="18" style="1" width="14"/>
    <col collapsed="false" customWidth="true" hidden="false" outlineLevel="0" max="19" min="19" style="1" width="32.57"/>
    <col collapsed="false" customWidth="true" hidden="false" outlineLevel="0" max="20" min="20" style="1" width="22"/>
    <col collapsed="false" customWidth="true" hidden="false" outlineLevel="0" max="21" min="21" style="1" width="32"/>
    <col collapsed="false" customWidth="true" hidden="false" outlineLevel="0" max="22" min="22" style="1" width="21.29"/>
    <col collapsed="false" customWidth="true" hidden="false" outlineLevel="0" max="23" min="23" style="1" width="35.85"/>
    <col collapsed="false" customWidth="true" hidden="false" outlineLevel="0" max="24" min="24" style="1" width="21.57"/>
    <col collapsed="false" customWidth="true" hidden="false" outlineLevel="0" max="25" min="25" style="1" width="17"/>
    <col collapsed="false" customWidth="true" hidden="false" outlineLevel="0" max="27" min="26" style="1" width="24.57"/>
    <col collapsed="false" customWidth="true" hidden="false" outlineLevel="0" max="28" min="28" style="1" width="24"/>
  </cols>
  <sheetData>
    <row r="1" customFormat="false" ht="331.5" hidden="false" customHeight="true" outlineLevel="0" collapsed="false">
      <c r="S1" s="2" t="s">
        <v>0</v>
      </c>
      <c r="T1" s="2"/>
      <c r="U1" s="2"/>
      <c r="V1" s="2"/>
      <c r="W1" s="2"/>
      <c r="X1" s="2"/>
      <c r="Y1" s="2"/>
      <c r="Z1" s="2"/>
      <c r="AA1" s="2"/>
      <c r="AB1" s="2"/>
      <c r="AC1" s="3"/>
    </row>
    <row r="2" customFormat="false" ht="348" hidden="false" customHeight="true" outlineLevel="0" collapsed="false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</row>
    <row r="3" customFormat="false" ht="26.25" hidden="false" customHeight="true" outlineLevel="0" collapsed="false"/>
    <row r="4" customFormat="false" ht="26.25" hidden="false" customHeight="true" outlineLevel="0" collapsed="false">
      <c r="A4" s="5" t="s">
        <v>2</v>
      </c>
      <c r="B4" s="5" t="s">
        <v>3</v>
      </c>
      <c r="C4" s="6" t="s">
        <v>4</v>
      </c>
      <c r="D4" s="5" t="s">
        <v>5</v>
      </c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7" t="s">
        <v>6</v>
      </c>
      <c r="U4" s="7"/>
      <c r="V4" s="7"/>
      <c r="W4" s="7"/>
      <c r="X4" s="7"/>
      <c r="Y4" s="7"/>
      <c r="Z4" s="8" t="s">
        <v>7</v>
      </c>
      <c r="AA4" s="8" t="s">
        <v>8</v>
      </c>
      <c r="AB4" s="8" t="s">
        <v>9</v>
      </c>
    </row>
    <row r="5" customFormat="false" ht="28.5" hidden="false" customHeight="true" outlineLevel="0" collapsed="false">
      <c r="A5" s="5"/>
      <c r="B5" s="5"/>
      <c r="C5" s="6"/>
      <c r="D5" s="5" t="s">
        <v>10</v>
      </c>
      <c r="E5" s="5"/>
      <c r="F5" s="5"/>
      <c r="G5" s="5"/>
      <c r="H5" s="5"/>
      <c r="I5" s="5"/>
      <c r="J5" s="5" t="s">
        <v>11</v>
      </c>
      <c r="K5" s="5"/>
      <c r="L5" s="5" t="s">
        <v>12</v>
      </c>
      <c r="M5" s="5"/>
      <c r="N5" s="5" t="s">
        <v>13</v>
      </c>
      <c r="O5" s="5"/>
      <c r="P5" s="5" t="s">
        <v>14</v>
      </c>
      <c r="Q5" s="5"/>
      <c r="R5" s="5" t="s">
        <v>15</v>
      </c>
      <c r="S5" s="5"/>
      <c r="T5" s="9" t="s">
        <v>16</v>
      </c>
      <c r="U5" s="9" t="s">
        <v>17</v>
      </c>
      <c r="V5" s="9" t="s">
        <v>18</v>
      </c>
      <c r="W5" s="10" t="s">
        <v>19</v>
      </c>
      <c r="X5" s="9" t="s">
        <v>20</v>
      </c>
      <c r="Y5" s="9" t="s">
        <v>21</v>
      </c>
      <c r="Z5" s="8"/>
      <c r="AA5" s="8"/>
      <c r="AB5" s="8"/>
    </row>
    <row r="6" customFormat="false" ht="20.25" hidden="false" customHeight="true" outlineLevel="0" collapsed="false">
      <c r="A6" s="5"/>
      <c r="B6" s="5"/>
      <c r="C6" s="6"/>
      <c r="D6" s="8" t="s">
        <v>22</v>
      </c>
      <c r="E6" s="8" t="s">
        <v>23</v>
      </c>
      <c r="F6" s="8" t="s">
        <v>24</v>
      </c>
      <c r="G6" s="8" t="s">
        <v>25</v>
      </c>
      <c r="H6" s="8" t="s">
        <v>26</v>
      </c>
      <c r="I6" s="8" t="s">
        <v>27</v>
      </c>
      <c r="J6" s="5"/>
      <c r="K6" s="5"/>
      <c r="L6" s="5"/>
      <c r="M6" s="5"/>
      <c r="N6" s="5"/>
      <c r="O6" s="5"/>
      <c r="P6" s="5"/>
      <c r="Q6" s="5"/>
      <c r="R6" s="5"/>
      <c r="S6" s="5"/>
      <c r="T6" s="9"/>
      <c r="U6" s="9"/>
      <c r="V6" s="9"/>
      <c r="W6" s="10"/>
      <c r="X6" s="9"/>
      <c r="Y6" s="9"/>
      <c r="Z6" s="8"/>
      <c r="AA6" s="8"/>
      <c r="AB6" s="8"/>
    </row>
    <row r="7" customFormat="false" ht="15" hidden="false" customHeight="false" outlineLevel="0" collapsed="false">
      <c r="A7" s="5"/>
      <c r="B7" s="5"/>
      <c r="C7" s="6"/>
      <c r="D7" s="8"/>
      <c r="E7" s="8"/>
      <c r="F7" s="8"/>
      <c r="G7" s="8"/>
      <c r="H7" s="8"/>
      <c r="I7" s="8"/>
      <c r="J7" s="5"/>
      <c r="K7" s="5"/>
      <c r="L7" s="5"/>
      <c r="M7" s="5"/>
      <c r="N7" s="5"/>
      <c r="O7" s="5"/>
      <c r="P7" s="5"/>
      <c r="Q7" s="5"/>
      <c r="R7" s="5"/>
      <c r="S7" s="5"/>
      <c r="T7" s="9"/>
      <c r="U7" s="9"/>
      <c r="V7" s="9"/>
      <c r="W7" s="10"/>
      <c r="X7" s="9"/>
      <c r="Y7" s="9"/>
      <c r="Z7" s="8"/>
      <c r="AA7" s="8"/>
      <c r="AB7" s="8"/>
    </row>
    <row r="8" customFormat="false" ht="135" hidden="false" customHeight="true" outlineLevel="0" collapsed="false">
      <c r="A8" s="5"/>
      <c r="B8" s="5"/>
      <c r="C8" s="6"/>
      <c r="D8" s="8"/>
      <c r="E8" s="8"/>
      <c r="F8" s="8"/>
      <c r="G8" s="8"/>
      <c r="H8" s="8"/>
      <c r="I8" s="8"/>
      <c r="J8" s="5"/>
      <c r="K8" s="5"/>
      <c r="L8" s="5"/>
      <c r="M8" s="5"/>
      <c r="N8" s="5"/>
      <c r="O8" s="5"/>
      <c r="P8" s="5"/>
      <c r="Q8" s="5"/>
      <c r="R8" s="5"/>
      <c r="S8" s="5"/>
      <c r="T8" s="9"/>
      <c r="U8" s="9"/>
      <c r="V8" s="9"/>
      <c r="W8" s="10"/>
      <c r="X8" s="9"/>
      <c r="Y8" s="9"/>
      <c r="Z8" s="8"/>
      <c r="AA8" s="8"/>
      <c r="AB8" s="8"/>
    </row>
    <row r="9" customFormat="false" ht="127.5" hidden="false" customHeight="true" outlineLevel="0" collapsed="false">
      <c r="A9" s="5"/>
      <c r="B9" s="5"/>
      <c r="C9" s="6"/>
      <c r="D9" s="8"/>
      <c r="E9" s="8"/>
      <c r="F9" s="8"/>
      <c r="G9" s="8"/>
      <c r="H9" s="8"/>
      <c r="I9" s="8"/>
      <c r="J9" s="5"/>
      <c r="K9" s="5"/>
      <c r="L9" s="5"/>
      <c r="M9" s="5"/>
      <c r="N9" s="5"/>
      <c r="O9" s="5"/>
      <c r="P9" s="5"/>
      <c r="Q9" s="5"/>
      <c r="R9" s="5"/>
      <c r="S9" s="5"/>
      <c r="T9" s="9"/>
      <c r="U9" s="9"/>
      <c r="V9" s="9"/>
      <c r="W9" s="10"/>
      <c r="X9" s="9"/>
      <c r="Y9" s="9"/>
      <c r="Z9" s="8"/>
      <c r="AA9" s="8"/>
      <c r="AB9" s="8"/>
    </row>
    <row r="10" customFormat="false" ht="26.8" hidden="false" customHeight="false" outlineLevel="0" collapsed="false">
      <c r="A10" s="5"/>
      <c r="B10" s="5"/>
      <c r="C10" s="6" t="s">
        <v>28</v>
      </c>
      <c r="D10" s="6" t="s">
        <v>28</v>
      </c>
      <c r="E10" s="6" t="s">
        <v>28</v>
      </c>
      <c r="F10" s="6" t="s">
        <v>28</v>
      </c>
      <c r="G10" s="6" t="s">
        <v>28</v>
      </c>
      <c r="H10" s="6" t="s">
        <v>28</v>
      </c>
      <c r="I10" s="6" t="s">
        <v>28</v>
      </c>
      <c r="J10" s="5" t="s">
        <v>29</v>
      </c>
      <c r="K10" s="5" t="s">
        <v>28</v>
      </c>
      <c r="L10" s="5" t="s">
        <v>30</v>
      </c>
      <c r="M10" s="6" t="s">
        <v>28</v>
      </c>
      <c r="N10" s="5" t="s">
        <v>30</v>
      </c>
      <c r="O10" s="5" t="s">
        <v>28</v>
      </c>
      <c r="P10" s="5" t="s">
        <v>30</v>
      </c>
      <c r="Q10" s="5" t="s">
        <v>28</v>
      </c>
      <c r="R10" s="5" t="s">
        <v>31</v>
      </c>
      <c r="S10" s="5" t="s">
        <v>28</v>
      </c>
      <c r="T10" s="5" t="s">
        <v>28</v>
      </c>
      <c r="U10" s="5" t="s">
        <v>28</v>
      </c>
      <c r="V10" s="5" t="s">
        <v>28</v>
      </c>
      <c r="W10" s="6" t="s">
        <v>28</v>
      </c>
      <c r="X10" s="5" t="s">
        <v>28</v>
      </c>
      <c r="Y10" s="5" t="s">
        <v>28</v>
      </c>
      <c r="Z10" s="8"/>
      <c r="AA10" s="8"/>
      <c r="AB10" s="8"/>
    </row>
    <row r="11" customFormat="false" ht="26.8" hidden="false" customHeight="false" outlineLevel="0" collapsed="false">
      <c r="A11" s="5" t="n">
        <v>1</v>
      </c>
      <c r="B11" s="5" t="n">
        <v>2</v>
      </c>
      <c r="C11" s="5" t="n">
        <v>3</v>
      </c>
      <c r="D11" s="5" t="n">
        <v>4</v>
      </c>
      <c r="E11" s="5" t="n">
        <v>5</v>
      </c>
      <c r="F11" s="5" t="n">
        <v>6</v>
      </c>
      <c r="G11" s="5" t="n">
        <v>7</v>
      </c>
      <c r="H11" s="5" t="n">
        <v>8</v>
      </c>
      <c r="I11" s="5" t="n">
        <v>9</v>
      </c>
      <c r="J11" s="5" t="n">
        <v>10</v>
      </c>
      <c r="K11" s="5" t="n">
        <v>11</v>
      </c>
      <c r="L11" s="5" t="n">
        <v>12</v>
      </c>
      <c r="M11" s="6" t="n">
        <v>13</v>
      </c>
      <c r="N11" s="5" t="n">
        <v>14</v>
      </c>
      <c r="O11" s="5" t="n">
        <v>15</v>
      </c>
      <c r="P11" s="5" t="n">
        <v>16</v>
      </c>
      <c r="Q11" s="5" t="n">
        <v>17</v>
      </c>
      <c r="R11" s="5" t="n">
        <v>18</v>
      </c>
      <c r="S11" s="5" t="n">
        <v>19</v>
      </c>
      <c r="T11" s="5" t="n">
        <v>20</v>
      </c>
      <c r="U11" s="5" t="n">
        <v>21</v>
      </c>
      <c r="V11" s="5" t="n">
        <v>22</v>
      </c>
      <c r="W11" s="5" t="n">
        <v>23</v>
      </c>
      <c r="X11" s="5" t="n">
        <v>24</v>
      </c>
      <c r="Y11" s="5" t="n">
        <v>25</v>
      </c>
      <c r="Z11" s="5" t="n">
        <v>26</v>
      </c>
      <c r="AA11" s="5" t="n">
        <v>27</v>
      </c>
      <c r="AB11" s="5" t="n">
        <v>28</v>
      </c>
    </row>
    <row r="12" customFormat="false" ht="63.75" hidden="false" customHeight="true" outlineLevel="0" collapsed="false">
      <c r="A12" s="11" t="s">
        <v>32</v>
      </c>
      <c r="B12" s="11"/>
      <c r="C12" s="12" t="n">
        <f aca="false">C13+C42+C55</f>
        <v>358154189.76</v>
      </c>
      <c r="D12" s="12" t="n">
        <f aca="false">D13+D53+D87</f>
        <v>0</v>
      </c>
      <c r="E12" s="12" t="n">
        <f aca="false">E13+E53+E87</f>
        <v>0</v>
      </c>
      <c r="F12" s="12" t="n">
        <f aca="false">F13+F53+F87</f>
        <v>0</v>
      </c>
      <c r="G12" s="12" t="n">
        <f aca="false">G13+G53+G87</f>
        <v>0</v>
      </c>
      <c r="H12" s="12" t="n">
        <f aca="false">H13+H53+H87</f>
        <v>0</v>
      </c>
      <c r="I12" s="12" t="n">
        <f aca="false">I13+I53+I87</f>
        <v>0</v>
      </c>
      <c r="J12" s="13" t="n">
        <f aca="false">J13+J53+J87</f>
        <v>0</v>
      </c>
      <c r="K12" s="12" t="n">
        <f aca="false">K13+K53+K87</f>
        <v>0</v>
      </c>
      <c r="L12" s="12" t="n">
        <f aca="false">L13+L53+L87</f>
        <v>7253.8</v>
      </c>
      <c r="M12" s="12" t="n">
        <f aca="false">M13+M53+M87</f>
        <v>89328648.15</v>
      </c>
      <c r="N12" s="12" t="n">
        <f aca="false">N13+N53+N87</f>
        <v>0</v>
      </c>
      <c r="O12" s="12" t="n">
        <f aca="false">O13+O53+O87</f>
        <v>0</v>
      </c>
      <c r="P12" s="12" t="n">
        <f aca="false">P13+P53+P87</f>
        <v>1266.33</v>
      </c>
      <c r="Q12" s="12" t="n">
        <f aca="false">Q13+Q53+Q87</f>
        <v>9345637.07</v>
      </c>
      <c r="R12" s="12" t="n">
        <f aca="false">R13+R53+R87</f>
        <v>221</v>
      </c>
      <c r="S12" s="12" t="n">
        <f aca="false">S13+S53+S87</f>
        <v>2729425.46</v>
      </c>
      <c r="T12" s="12" t="n">
        <f aca="false">T13+T53+T87</f>
        <v>0</v>
      </c>
      <c r="U12" s="12" t="n">
        <f aca="false">U13+U53+U87</f>
        <v>0</v>
      </c>
      <c r="V12" s="12" t="n">
        <f aca="false">V13+V53+V87</f>
        <v>0</v>
      </c>
      <c r="W12" s="12" t="n">
        <f aca="false">W13+W53+W87</f>
        <v>1000000</v>
      </c>
      <c r="X12" s="12" t="n">
        <f aca="false">X13+X53+X87</f>
        <v>885055.8</v>
      </c>
      <c r="Y12" s="12" t="n">
        <f aca="false">Y13+Y53+Y87</f>
        <v>0</v>
      </c>
      <c r="Z12" s="12" t="n">
        <v>0</v>
      </c>
      <c r="AA12" s="12" t="n">
        <v>0</v>
      </c>
      <c r="AB12" s="12" t="n">
        <v>0</v>
      </c>
    </row>
    <row r="13" customFormat="false" ht="39" hidden="false" customHeight="true" outlineLevel="0" collapsed="false">
      <c r="A13" s="14" t="s">
        <v>33</v>
      </c>
      <c r="B13" s="14"/>
      <c r="C13" s="15" t="n">
        <f aca="false">C14+C30+C34+C36+C39+C32</f>
        <v>211125923.32</v>
      </c>
      <c r="D13" s="15" t="n">
        <f aca="false">D14+D30+D34+D36+D39+D32</f>
        <v>0</v>
      </c>
      <c r="E13" s="15" t="n">
        <f aca="false">E14+E30+E34+E36+E39+E32</f>
        <v>0</v>
      </c>
      <c r="F13" s="15" t="n">
        <f aca="false">F14+F30+F34+F36+F39+F32</f>
        <v>0</v>
      </c>
      <c r="G13" s="15" t="n">
        <f aca="false">G14+G30+G34+G36+G39+G32</f>
        <v>0</v>
      </c>
      <c r="H13" s="15" t="n">
        <f aca="false">H14+H30+H34+H36+H39+H32</f>
        <v>0</v>
      </c>
      <c r="I13" s="15" t="n">
        <f aca="false">I14+I30+I34+I36+I39+I32</f>
        <v>0</v>
      </c>
      <c r="J13" s="16" t="n">
        <f aca="false">J14+J30+J34+J36+J39+J32</f>
        <v>0</v>
      </c>
      <c r="K13" s="15" t="n">
        <f aca="false">K14+K30+K34+K36+K39+K32</f>
        <v>0</v>
      </c>
      <c r="L13" s="15" t="n">
        <f aca="false">L14+L30+L34+L36+L39+L32</f>
        <v>6599.4</v>
      </c>
      <c r="M13" s="15" t="n">
        <f aca="false">M14+M30+M34+M36+M39+M32</f>
        <v>81021360.81</v>
      </c>
      <c r="N13" s="15" t="n">
        <f aca="false">N14+N30+N34+N36+N39+N32</f>
        <v>0</v>
      </c>
      <c r="O13" s="15" t="n">
        <f aca="false">O14+O30+O34+O36+O39+O32</f>
        <v>0</v>
      </c>
      <c r="P13" s="15" t="n">
        <f aca="false">P14+P30+P34+P36+P39+P32</f>
        <v>1266.33</v>
      </c>
      <c r="Q13" s="15" t="n">
        <f aca="false">Q14+Q30+Q34+Q36+Q39+Q32</f>
        <v>9345637.07</v>
      </c>
      <c r="R13" s="15" t="n">
        <f aca="false">R14+R30+R34+R36+R39+R32</f>
        <v>221</v>
      </c>
      <c r="S13" s="15" t="n">
        <f aca="false">S14+S30+S34+S36+S39+S32</f>
        <v>2729425.46</v>
      </c>
      <c r="T13" s="15" t="n">
        <f aca="false">T14+T30+T34+T36+T39+T32</f>
        <v>0</v>
      </c>
      <c r="U13" s="15" t="n">
        <f aca="false">U14+U30+U34+U36+U39+U32</f>
        <v>0</v>
      </c>
      <c r="V13" s="15" t="n">
        <f aca="false">V14+V30+V34+V36+V39+V32</f>
        <v>0</v>
      </c>
      <c r="W13" s="15" t="n">
        <f aca="false">W14+W30+W34+W36+W39+W32</f>
        <v>1000000</v>
      </c>
      <c r="X13" s="15" t="n">
        <f aca="false">X14+X30+X34+X36+X39+X32</f>
        <v>885055.8</v>
      </c>
      <c r="Y13" s="15" t="n">
        <f aca="false">Y14+Y30+Y34+Y36+Y39+Y32</f>
        <v>0</v>
      </c>
      <c r="Z13" s="17" t="s">
        <v>34</v>
      </c>
      <c r="AA13" s="17" t="s">
        <v>34</v>
      </c>
      <c r="AB13" s="17" t="s">
        <v>34</v>
      </c>
    </row>
    <row r="14" customFormat="false" ht="30.75" hidden="false" customHeight="true" outlineLevel="0" collapsed="false">
      <c r="A14" s="14" t="s">
        <v>35</v>
      </c>
      <c r="B14" s="14"/>
      <c r="C14" s="15" t="n">
        <f aca="false">SUM(C15:C29)</f>
        <v>160440484.1</v>
      </c>
      <c r="D14" s="15" t="n">
        <f aca="false">D15+D16</f>
        <v>0</v>
      </c>
      <c r="E14" s="15" t="n">
        <f aca="false">E15+E16</f>
        <v>0</v>
      </c>
      <c r="F14" s="15" t="n">
        <f aca="false">F15+F16</f>
        <v>0</v>
      </c>
      <c r="G14" s="15" t="n">
        <f aca="false">G15+G16</f>
        <v>0</v>
      </c>
      <c r="H14" s="15" t="n">
        <f aca="false">H15+H16</f>
        <v>0</v>
      </c>
      <c r="I14" s="15" t="n">
        <f aca="false">I15+I16</f>
        <v>0</v>
      </c>
      <c r="J14" s="16" t="n">
        <f aca="false">J15+J16</f>
        <v>0</v>
      </c>
      <c r="K14" s="15" t="n">
        <f aca="false">K15+K16</f>
        <v>0</v>
      </c>
      <c r="L14" s="15" t="n">
        <f aca="false">L15+L16+L17</f>
        <v>2570</v>
      </c>
      <c r="M14" s="15" t="n">
        <f aca="false">M15+M16+M17</f>
        <v>31576594.65</v>
      </c>
      <c r="N14" s="15" t="n">
        <f aca="false">N15+N16</f>
        <v>0</v>
      </c>
      <c r="O14" s="15" t="n">
        <f aca="false">O15+O16</f>
        <v>0</v>
      </c>
      <c r="P14" s="15" t="n">
        <f aca="false">P15+P16+P17</f>
        <v>0</v>
      </c>
      <c r="Q14" s="15" t="n">
        <f aca="false">Q15+Q16+Q17</f>
        <v>0</v>
      </c>
      <c r="R14" s="15" t="n">
        <f aca="false">R15+R16</f>
        <v>150</v>
      </c>
      <c r="S14" s="15" t="n">
        <v>0</v>
      </c>
      <c r="T14" s="15" t="n">
        <f aca="false">T15+T16</f>
        <v>0</v>
      </c>
      <c r="U14" s="15" t="n">
        <f aca="false">U15+U16</f>
        <v>0</v>
      </c>
      <c r="V14" s="15" t="n">
        <f aca="false">V15+V16</f>
        <v>0</v>
      </c>
      <c r="W14" s="15" t="n">
        <f aca="false">W15+W16</f>
        <v>600000</v>
      </c>
      <c r="X14" s="15" t="n">
        <f aca="false">X15+X16</f>
        <v>340123.15</v>
      </c>
      <c r="Y14" s="15" t="n">
        <f aca="false">Y15+Y16</f>
        <v>0</v>
      </c>
      <c r="Z14" s="17" t="s">
        <v>34</v>
      </c>
      <c r="AA14" s="17" t="s">
        <v>34</v>
      </c>
      <c r="AB14" s="17" t="s">
        <v>34</v>
      </c>
    </row>
    <row r="15" customFormat="false" ht="26.8" hidden="false" customHeight="false" outlineLevel="0" collapsed="false">
      <c r="A15" s="18" t="n">
        <v>1</v>
      </c>
      <c r="B15" s="19" t="s">
        <v>36</v>
      </c>
      <c r="C15" s="20" t="n">
        <f aca="false">D15+E15+F15+G15+H15+I15+K15+M15+O15+Q15+S15+T15+U15+V15+W15+X15+Y15</f>
        <v>10500000</v>
      </c>
      <c r="D15" s="21" t="n">
        <v>0</v>
      </c>
      <c r="E15" s="21" t="n">
        <v>0</v>
      </c>
      <c r="F15" s="21" t="n">
        <v>0</v>
      </c>
      <c r="G15" s="21" t="n">
        <v>0</v>
      </c>
      <c r="H15" s="21" t="n">
        <v>0</v>
      </c>
      <c r="I15" s="21" t="n">
        <v>0</v>
      </c>
      <c r="J15" s="22" t="n">
        <v>0</v>
      </c>
      <c r="K15" s="21" t="n">
        <v>0</v>
      </c>
      <c r="L15" s="21" t="n">
        <v>845</v>
      </c>
      <c r="M15" s="21" t="n">
        <v>10098522.17</v>
      </c>
      <c r="N15" s="21" t="n">
        <v>0</v>
      </c>
      <c r="O15" s="21" t="n">
        <v>0</v>
      </c>
      <c r="P15" s="21" t="n">
        <v>0</v>
      </c>
      <c r="Q15" s="21" t="n">
        <v>0</v>
      </c>
      <c r="R15" s="21" t="n">
        <v>0</v>
      </c>
      <c r="S15" s="21" t="n">
        <v>0</v>
      </c>
      <c r="T15" s="21" t="n">
        <v>0</v>
      </c>
      <c r="U15" s="21" t="n">
        <v>0</v>
      </c>
      <c r="V15" s="21" t="n">
        <v>0</v>
      </c>
      <c r="W15" s="21" t="n">
        <v>250000</v>
      </c>
      <c r="X15" s="21" t="n">
        <f aca="false">ROUND(M15*1.5%,2)</f>
        <v>151477.83</v>
      </c>
      <c r="Y15" s="21" t="n">
        <v>0</v>
      </c>
      <c r="Z15" s="23" t="n">
        <v>2026</v>
      </c>
      <c r="AA15" s="23" t="n">
        <v>2026</v>
      </c>
      <c r="AB15" s="23" t="n">
        <v>2026</v>
      </c>
    </row>
    <row r="16" customFormat="false" ht="26.8" hidden="false" customHeight="false" outlineLevel="0" collapsed="false">
      <c r="A16" s="18" t="n">
        <v>2</v>
      </c>
      <c r="B16" s="19" t="s">
        <v>37</v>
      </c>
      <c r="C16" s="20" t="n">
        <f aca="false">D16+E16+F16+G16+H16+I16+K16+M16+O16+Q16+S16+T16+U16+V16+W16+X16+Y16</f>
        <v>13115000</v>
      </c>
      <c r="D16" s="21" t="n">
        <v>0</v>
      </c>
      <c r="E16" s="21" t="n">
        <v>0</v>
      </c>
      <c r="F16" s="21" t="n">
        <v>0</v>
      </c>
      <c r="G16" s="21" t="n">
        <v>0</v>
      </c>
      <c r="H16" s="21" t="n">
        <v>0</v>
      </c>
      <c r="I16" s="21" t="n">
        <v>0</v>
      </c>
      <c r="J16" s="22" t="n">
        <v>0</v>
      </c>
      <c r="K16" s="21" t="n">
        <v>0</v>
      </c>
      <c r="L16" s="21" t="n">
        <v>945</v>
      </c>
      <c r="M16" s="21" t="n">
        <v>11576354.68</v>
      </c>
      <c r="N16" s="21" t="n">
        <v>0</v>
      </c>
      <c r="O16" s="21" t="n">
        <v>0</v>
      </c>
      <c r="P16" s="21" t="n">
        <v>0</v>
      </c>
      <c r="Q16" s="21" t="n">
        <v>0</v>
      </c>
      <c r="R16" s="21" t="n">
        <v>150</v>
      </c>
      <c r="S16" s="24" t="n">
        <v>1000000</v>
      </c>
      <c r="T16" s="21" t="n">
        <v>0</v>
      </c>
      <c r="U16" s="21" t="n">
        <v>0</v>
      </c>
      <c r="V16" s="21" t="n">
        <v>0</v>
      </c>
      <c r="W16" s="21" t="n">
        <v>350000</v>
      </c>
      <c r="X16" s="21" t="n">
        <f aca="false">ROUND(M16*1.5%,2)+ROUND(S16*1.5%,2)</f>
        <v>188645.32</v>
      </c>
      <c r="Y16" s="21" t="n">
        <v>0</v>
      </c>
      <c r="Z16" s="23" t="n">
        <v>2026</v>
      </c>
      <c r="AA16" s="23" t="n">
        <v>2026</v>
      </c>
      <c r="AB16" s="23" t="n">
        <v>2026</v>
      </c>
    </row>
    <row r="17" customFormat="false" ht="26.8" hidden="false" customHeight="false" outlineLevel="0" collapsed="false">
      <c r="A17" s="25" t="n">
        <v>3</v>
      </c>
      <c r="B17" s="19" t="s">
        <v>38</v>
      </c>
      <c r="C17" s="20" t="n">
        <f aca="false">D17+E17+F17+G17+H17+I17+K17+M17+O17+Q17+S17+T17+U17+V17+W17+X17+Y17</f>
        <v>9901717.8</v>
      </c>
      <c r="D17" s="21" t="n">
        <v>0</v>
      </c>
      <c r="E17" s="21" t="n">
        <v>0</v>
      </c>
      <c r="F17" s="21" t="n">
        <v>0</v>
      </c>
      <c r="G17" s="21" t="n">
        <v>0</v>
      </c>
      <c r="H17" s="21" t="n">
        <v>0</v>
      </c>
      <c r="I17" s="21" t="n">
        <v>0</v>
      </c>
      <c r="J17" s="22" t="n">
        <v>0</v>
      </c>
      <c r="K17" s="21" t="n">
        <v>0</v>
      </c>
      <c r="L17" s="21" t="n">
        <v>780</v>
      </c>
      <c r="M17" s="21" t="n">
        <v>9901717.8</v>
      </c>
      <c r="N17" s="21" t="n">
        <v>0</v>
      </c>
      <c r="O17" s="21" t="n">
        <v>0</v>
      </c>
      <c r="P17" s="21" t="n">
        <v>0</v>
      </c>
      <c r="Q17" s="21" t="n">
        <v>0</v>
      </c>
      <c r="R17" s="21" t="n">
        <v>0</v>
      </c>
      <c r="S17" s="21" t="n">
        <v>0</v>
      </c>
      <c r="T17" s="21" t="n">
        <v>0</v>
      </c>
      <c r="U17" s="21" t="n">
        <v>0</v>
      </c>
      <c r="V17" s="21" t="n">
        <v>0</v>
      </c>
      <c r="W17" s="21" t="n">
        <v>0</v>
      </c>
      <c r="X17" s="21" t="n">
        <v>0</v>
      </c>
      <c r="Y17" s="21" t="n">
        <v>0</v>
      </c>
      <c r="Z17" s="23" t="n">
        <v>2026</v>
      </c>
      <c r="AA17" s="23" t="n">
        <v>2026</v>
      </c>
      <c r="AB17" s="23" t="n">
        <v>2026</v>
      </c>
    </row>
    <row r="18" customFormat="false" ht="26.8" hidden="false" customHeight="false" outlineLevel="0" collapsed="false">
      <c r="A18" s="25" t="n">
        <v>4</v>
      </c>
      <c r="B18" s="19" t="s">
        <v>39</v>
      </c>
      <c r="C18" s="20" t="n">
        <f aca="false">D18+E18+F18+G18+H18+I18+K18+M18+O18+Q18+S18+T18+U18+V18+W18+X18+Y18</f>
        <v>8251431.5</v>
      </c>
      <c r="D18" s="21" t="n">
        <v>0</v>
      </c>
      <c r="E18" s="21" t="n">
        <v>0</v>
      </c>
      <c r="F18" s="21" t="n">
        <v>0</v>
      </c>
      <c r="G18" s="21" t="n">
        <v>0</v>
      </c>
      <c r="H18" s="21" t="n">
        <v>0</v>
      </c>
      <c r="I18" s="21" t="n">
        <v>0</v>
      </c>
      <c r="J18" s="22" t="n">
        <v>0</v>
      </c>
      <c r="K18" s="21" t="n">
        <v>0</v>
      </c>
      <c r="L18" s="21" t="n">
        <v>650</v>
      </c>
      <c r="M18" s="21" t="n">
        <v>8251431.5</v>
      </c>
      <c r="N18" s="21" t="n">
        <v>0</v>
      </c>
      <c r="O18" s="21" t="n">
        <v>0</v>
      </c>
      <c r="P18" s="21" t="n">
        <v>0</v>
      </c>
      <c r="Q18" s="21" t="n">
        <v>0</v>
      </c>
      <c r="R18" s="21" t="n">
        <v>0</v>
      </c>
      <c r="S18" s="21" t="n">
        <v>0</v>
      </c>
      <c r="T18" s="21" t="n">
        <v>0</v>
      </c>
      <c r="U18" s="21" t="n">
        <v>0</v>
      </c>
      <c r="V18" s="21" t="n">
        <v>0</v>
      </c>
      <c r="W18" s="21" t="n">
        <v>0</v>
      </c>
      <c r="X18" s="21" t="n">
        <v>0</v>
      </c>
      <c r="Y18" s="21" t="n">
        <v>0</v>
      </c>
      <c r="Z18" s="23" t="n">
        <v>2026</v>
      </c>
      <c r="AA18" s="23" t="n">
        <v>2026</v>
      </c>
      <c r="AB18" s="23" t="n">
        <v>2026</v>
      </c>
    </row>
    <row r="19" customFormat="false" ht="26.8" hidden="false" customHeight="false" outlineLevel="0" collapsed="false">
      <c r="A19" s="25" t="n">
        <v>5</v>
      </c>
      <c r="B19" s="19" t="s">
        <v>40</v>
      </c>
      <c r="C19" s="20" t="n">
        <f aca="false">D19+E19+F19+G19+H19+I19+K19+M19+O19+Q19+S19+T19+U19+V19+W19+X19+Y19</f>
        <v>4062243.2</v>
      </c>
      <c r="D19" s="21" t="n">
        <v>0</v>
      </c>
      <c r="E19" s="21" t="n">
        <v>0</v>
      </c>
      <c r="F19" s="21" t="n">
        <v>0</v>
      </c>
      <c r="G19" s="21" t="n">
        <v>0</v>
      </c>
      <c r="H19" s="21" t="n">
        <v>0</v>
      </c>
      <c r="I19" s="21" t="n">
        <v>0</v>
      </c>
      <c r="J19" s="22" t="n">
        <v>0</v>
      </c>
      <c r="K19" s="21" t="n">
        <v>0</v>
      </c>
      <c r="L19" s="21" t="n">
        <v>320</v>
      </c>
      <c r="M19" s="21" t="n">
        <v>4062243.2</v>
      </c>
      <c r="N19" s="21" t="n">
        <v>0</v>
      </c>
      <c r="O19" s="21" t="n">
        <v>0</v>
      </c>
      <c r="P19" s="21" t="n">
        <v>0</v>
      </c>
      <c r="Q19" s="21" t="n">
        <v>0</v>
      </c>
      <c r="R19" s="21" t="n">
        <v>0</v>
      </c>
      <c r="S19" s="21" t="n">
        <v>0</v>
      </c>
      <c r="T19" s="21" t="n">
        <v>0</v>
      </c>
      <c r="U19" s="21" t="n">
        <v>0</v>
      </c>
      <c r="V19" s="21" t="n">
        <v>0</v>
      </c>
      <c r="W19" s="21" t="n">
        <v>0</v>
      </c>
      <c r="X19" s="21" t="n">
        <v>0</v>
      </c>
      <c r="Y19" s="21" t="n">
        <v>0</v>
      </c>
      <c r="Z19" s="23" t="n">
        <v>2026</v>
      </c>
      <c r="AA19" s="23" t="n">
        <v>2026</v>
      </c>
      <c r="AB19" s="23" t="n">
        <v>2026</v>
      </c>
    </row>
    <row r="20" customFormat="false" ht="26.8" hidden="false" customHeight="false" outlineLevel="0" collapsed="false">
      <c r="A20" s="25" t="n">
        <v>6</v>
      </c>
      <c r="B20" s="19" t="s">
        <v>41</v>
      </c>
      <c r="C20" s="20" t="n">
        <f aca="false">D20+E20+F20+G20+H20+I20+K20+M20+O20+Q20+S20+T20+U20+V20+W20+X20+Y20</f>
        <v>10942667.6</v>
      </c>
      <c r="D20" s="21" t="n">
        <v>0</v>
      </c>
      <c r="E20" s="21" t="n">
        <v>0</v>
      </c>
      <c r="F20" s="21" t="n">
        <v>0</v>
      </c>
      <c r="G20" s="21" t="n">
        <v>0</v>
      </c>
      <c r="H20" s="21" t="n">
        <v>0</v>
      </c>
      <c r="I20" s="21" t="n">
        <v>0</v>
      </c>
      <c r="J20" s="22" t="n">
        <v>0</v>
      </c>
      <c r="K20" s="21" t="n">
        <v>0</v>
      </c>
      <c r="L20" s="21" t="n">
        <v>862</v>
      </c>
      <c r="M20" s="21" t="n">
        <v>10942667.6</v>
      </c>
      <c r="N20" s="21" t="n">
        <v>0</v>
      </c>
      <c r="O20" s="21" t="n">
        <v>0</v>
      </c>
      <c r="P20" s="21" t="n">
        <v>0</v>
      </c>
      <c r="Q20" s="21" t="n">
        <v>0</v>
      </c>
      <c r="R20" s="21" t="n">
        <v>0</v>
      </c>
      <c r="S20" s="21" t="n">
        <v>0</v>
      </c>
      <c r="T20" s="21" t="n">
        <v>0</v>
      </c>
      <c r="U20" s="21" t="n">
        <v>0</v>
      </c>
      <c r="V20" s="21" t="n">
        <v>0</v>
      </c>
      <c r="W20" s="21" t="n">
        <v>0</v>
      </c>
      <c r="X20" s="21" t="n">
        <v>0</v>
      </c>
      <c r="Y20" s="21" t="n">
        <v>0</v>
      </c>
      <c r="Z20" s="23" t="n">
        <v>2026</v>
      </c>
      <c r="AA20" s="23" t="n">
        <v>2026</v>
      </c>
      <c r="AB20" s="23" t="n">
        <v>2026</v>
      </c>
    </row>
    <row r="21" customFormat="false" ht="26.8" hidden="false" customHeight="false" outlineLevel="0" collapsed="false">
      <c r="A21" s="25" t="n">
        <v>7</v>
      </c>
      <c r="B21" s="19" t="s">
        <v>42</v>
      </c>
      <c r="C21" s="20" t="n">
        <f aca="false">D21+E21+F21+G21+H21+I21+K21+M21+O21+Q21+S21+T21+U21+V21+W21+X21+Y21</f>
        <v>18802064</v>
      </c>
      <c r="D21" s="21" t="n">
        <v>1144545</v>
      </c>
      <c r="E21" s="21" t="n">
        <v>1824980</v>
      </c>
      <c r="F21" s="21" t="n">
        <v>11547182</v>
      </c>
      <c r="G21" s="21" t="n">
        <v>1486149</v>
      </c>
      <c r="H21" s="21" t="n">
        <v>2799208</v>
      </c>
      <c r="I21" s="21" t="n">
        <v>0</v>
      </c>
      <c r="J21" s="22" t="n">
        <v>0</v>
      </c>
      <c r="K21" s="21" t="n">
        <v>0</v>
      </c>
      <c r="L21" s="21" t="n">
        <v>0</v>
      </c>
      <c r="M21" s="21" t="n">
        <v>0</v>
      </c>
      <c r="N21" s="21" t="n">
        <v>0</v>
      </c>
      <c r="O21" s="21" t="n">
        <v>0</v>
      </c>
      <c r="P21" s="21" t="n">
        <v>0</v>
      </c>
      <c r="Q21" s="21" t="n">
        <v>0</v>
      </c>
      <c r="R21" s="21" t="n">
        <v>0</v>
      </c>
      <c r="S21" s="21" t="n">
        <v>0</v>
      </c>
      <c r="T21" s="21" t="n">
        <v>0</v>
      </c>
      <c r="U21" s="21" t="n">
        <v>0</v>
      </c>
      <c r="V21" s="21" t="n">
        <v>0</v>
      </c>
      <c r="W21" s="21" t="n">
        <v>0</v>
      </c>
      <c r="X21" s="21" t="n">
        <v>0</v>
      </c>
      <c r="Y21" s="21" t="n">
        <v>0</v>
      </c>
      <c r="Z21" s="23" t="n">
        <v>2026</v>
      </c>
      <c r="AA21" s="23" t="n">
        <v>2026</v>
      </c>
      <c r="AB21" s="23" t="n">
        <v>2026</v>
      </c>
    </row>
    <row r="22" customFormat="false" ht="26.8" hidden="false" customHeight="false" outlineLevel="0" collapsed="false">
      <c r="A22" s="18" t="n">
        <v>8</v>
      </c>
      <c r="B22" s="19" t="s">
        <v>43</v>
      </c>
      <c r="C22" s="20" t="n">
        <f aca="false">D22+E22+F22+G22+H22+I22+K22+M22+O22+Q22+S22+T22+U22+V22+W22+X22+Y22</f>
        <v>6981980.5</v>
      </c>
      <c r="D22" s="21" t="n">
        <v>0</v>
      </c>
      <c r="E22" s="21" t="n">
        <v>0</v>
      </c>
      <c r="F22" s="21" t="n">
        <v>0</v>
      </c>
      <c r="G22" s="21" t="n">
        <v>0</v>
      </c>
      <c r="H22" s="21" t="n">
        <v>0</v>
      </c>
      <c r="I22" s="21" t="n">
        <v>0</v>
      </c>
      <c r="J22" s="22" t="n">
        <v>0</v>
      </c>
      <c r="K22" s="21" t="n">
        <v>0</v>
      </c>
      <c r="L22" s="21" t="n">
        <v>550</v>
      </c>
      <c r="M22" s="21" t="n">
        <v>6731899.02</v>
      </c>
      <c r="N22" s="21" t="n">
        <v>0</v>
      </c>
      <c r="O22" s="21" t="n">
        <v>0</v>
      </c>
      <c r="P22" s="21" t="n">
        <v>0</v>
      </c>
      <c r="Q22" s="21" t="n">
        <v>0</v>
      </c>
      <c r="R22" s="21" t="n">
        <v>0</v>
      </c>
      <c r="S22" s="21" t="n">
        <v>0</v>
      </c>
      <c r="T22" s="21" t="n">
        <v>0</v>
      </c>
      <c r="U22" s="21" t="n">
        <v>0</v>
      </c>
      <c r="V22" s="21" t="n">
        <v>0</v>
      </c>
      <c r="W22" s="21" t="n">
        <v>149102.99</v>
      </c>
      <c r="X22" s="21" t="n">
        <f aca="false">ROUND(M22*1.5%,2)</f>
        <v>100978.49</v>
      </c>
      <c r="Y22" s="21" t="n">
        <v>0</v>
      </c>
      <c r="Z22" s="23" t="n">
        <v>2026</v>
      </c>
      <c r="AA22" s="23" t="n">
        <v>2026</v>
      </c>
      <c r="AB22" s="23" t="n">
        <v>2026</v>
      </c>
    </row>
    <row r="23" customFormat="false" ht="26.8" hidden="false" customHeight="false" outlineLevel="0" collapsed="false">
      <c r="A23" s="25" t="n">
        <v>9</v>
      </c>
      <c r="B23" s="19" t="s">
        <v>44</v>
      </c>
      <c r="C23" s="20" t="n">
        <f aca="false">D23+E23+F23+G23+H23+I23+K23+M23+O23+Q23+S23+T23+U23+V23+W23+X23+Y23</f>
        <v>6474200.1</v>
      </c>
      <c r="D23" s="21" t="n">
        <v>0</v>
      </c>
      <c r="E23" s="21" t="n">
        <v>0</v>
      </c>
      <c r="F23" s="21" t="n">
        <v>0</v>
      </c>
      <c r="G23" s="21" t="n">
        <v>0</v>
      </c>
      <c r="H23" s="21" t="n">
        <v>0</v>
      </c>
      <c r="I23" s="21" t="n">
        <v>0</v>
      </c>
      <c r="J23" s="22" t="n">
        <v>0</v>
      </c>
      <c r="K23" s="21" t="n">
        <v>0</v>
      </c>
      <c r="L23" s="21" t="n">
        <v>510</v>
      </c>
      <c r="M23" s="21" t="n">
        <v>6474200.1</v>
      </c>
      <c r="N23" s="21" t="n">
        <v>0</v>
      </c>
      <c r="O23" s="21" t="n">
        <v>0</v>
      </c>
      <c r="P23" s="21" t="n">
        <v>0</v>
      </c>
      <c r="Q23" s="21" t="n">
        <v>0</v>
      </c>
      <c r="R23" s="21" t="n">
        <v>0</v>
      </c>
      <c r="S23" s="21" t="n">
        <v>0</v>
      </c>
      <c r="T23" s="21" t="n">
        <v>0</v>
      </c>
      <c r="U23" s="21" t="n">
        <v>0</v>
      </c>
      <c r="V23" s="21" t="n">
        <v>0</v>
      </c>
      <c r="W23" s="21" t="n">
        <v>0</v>
      </c>
      <c r="X23" s="21" t="n">
        <v>0</v>
      </c>
      <c r="Y23" s="21" t="n">
        <v>0</v>
      </c>
      <c r="Z23" s="23" t="n">
        <v>2026</v>
      </c>
      <c r="AA23" s="23" t="n">
        <v>2026</v>
      </c>
      <c r="AB23" s="23" t="n">
        <v>2026</v>
      </c>
    </row>
    <row r="24" customFormat="false" ht="26.8" hidden="false" customHeight="false" outlineLevel="0" collapsed="false">
      <c r="A24" s="25" t="n">
        <v>10</v>
      </c>
      <c r="B24" s="19" t="s">
        <v>45</v>
      </c>
      <c r="C24" s="20" t="n">
        <f aca="false">D24+E24+F24+G24+H24+I24+K24+M24+O24+Q24+S24+T24+U24+V24+W24+X24+Y24</f>
        <v>14356363.41</v>
      </c>
      <c r="D24" s="21" t="n">
        <v>0</v>
      </c>
      <c r="E24" s="21" t="n">
        <v>0</v>
      </c>
      <c r="F24" s="21" t="n">
        <v>0</v>
      </c>
      <c r="G24" s="21" t="n">
        <v>0</v>
      </c>
      <c r="H24" s="21" t="n">
        <v>0</v>
      </c>
      <c r="I24" s="21" t="n">
        <v>0</v>
      </c>
      <c r="J24" s="22" t="n">
        <v>0</v>
      </c>
      <c r="K24" s="21" t="n">
        <v>0</v>
      </c>
      <c r="L24" s="21" t="n">
        <v>0</v>
      </c>
      <c r="M24" s="21" t="n">
        <v>0</v>
      </c>
      <c r="N24" s="21" t="n">
        <v>0</v>
      </c>
      <c r="O24" s="21" t="n">
        <v>0</v>
      </c>
      <c r="P24" s="21" t="n">
        <v>1251</v>
      </c>
      <c r="Q24" s="21" t="n">
        <v>14356363.41</v>
      </c>
      <c r="R24" s="21" t="n">
        <v>0</v>
      </c>
      <c r="S24" s="21" t="n">
        <v>0</v>
      </c>
      <c r="T24" s="21" t="n">
        <v>0</v>
      </c>
      <c r="U24" s="21" t="n">
        <v>0</v>
      </c>
      <c r="V24" s="21" t="n">
        <v>0</v>
      </c>
      <c r="W24" s="21" t="n">
        <v>0</v>
      </c>
      <c r="X24" s="21" t="n">
        <v>0</v>
      </c>
      <c r="Y24" s="21" t="n">
        <v>0</v>
      </c>
      <c r="Z24" s="23" t="n">
        <v>2026</v>
      </c>
      <c r="AA24" s="23" t="n">
        <v>2026</v>
      </c>
      <c r="AB24" s="23" t="n">
        <v>2026</v>
      </c>
    </row>
    <row r="25" customFormat="false" ht="26.8" hidden="false" customHeight="false" outlineLevel="0" collapsed="false">
      <c r="A25" s="25" t="n">
        <v>11</v>
      </c>
      <c r="B25" s="19" t="s">
        <v>46</v>
      </c>
      <c r="C25" s="20" t="n">
        <f aca="false">D25+E25+F25+G25+H25+I25+K25+M25+O25+Q25+S25+T25+U25+V25+W25+X25+Y25</f>
        <v>5572889.89</v>
      </c>
      <c r="D25" s="21" t="n">
        <v>0</v>
      </c>
      <c r="E25" s="21" t="n">
        <v>0</v>
      </c>
      <c r="F25" s="21" t="n">
        <v>0</v>
      </c>
      <c r="G25" s="21" t="n">
        <v>0</v>
      </c>
      <c r="H25" s="21" t="n">
        <v>0</v>
      </c>
      <c r="I25" s="21" t="n">
        <v>0</v>
      </c>
      <c r="J25" s="22" t="n">
        <v>0</v>
      </c>
      <c r="K25" s="21" t="n">
        <v>0</v>
      </c>
      <c r="L25" s="21" t="n">
        <v>439</v>
      </c>
      <c r="M25" s="21" t="n">
        <v>5572889.89</v>
      </c>
      <c r="N25" s="21" t="n">
        <v>0</v>
      </c>
      <c r="O25" s="21" t="n">
        <v>0</v>
      </c>
      <c r="P25" s="21" t="n">
        <v>0</v>
      </c>
      <c r="Q25" s="21" t="n">
        <v>0</v>
      </c>
      <c r="R25" s="21" t="n">
        <v>0</v>
      </c>
      <c r="S25" s="21" t="n">
        <v>0</v>
      </c>
      <c r="T25" s="21" t="n">
        <v>0</v>
      </c>
      <c r="U25" s="21" t="n">
        <v>0</v>
      </c>
      <c r="V25" s="21" t="n">
        <v>0</v>
      </c>
      <c r="W25" s="21" t="n">
        <v>0</v>
      </c>
      <c r="X25" s="21" t="n">
        <v>0</v>
      </c>
      <c r="Y25" s="21" t="n">
        <v>0</v>
      </c>
      <c r="Z25" s="23" t="n">
        <v>2026</v>
      </c>
      <c r="AA25" s="23" t="n">
        <v>2026</v>
      </c>
      <c r="AB25" s="23" t="n">
        <v>2026</v>
      </c>
    </row>
    <row r="26" customFormat="false" ht="26.8" hidden="false" customHeight="false" outlineLevel="0" collapsed="false">
      <c r="A26" s="25" t="n">
        <v>12</v>
      </c>
      <c r="B26" s="19" t="s">
        <v>47</v>
      </c>
      <c r="C26" s="20" t="n">
        <f aca="false">D26+E26+F26+G26+H26+I26+K26+M26+O26+Q26+S26+T26+U26+V26+W26+X26+Y26</f>
        <v>12186729.6</v>
      </c>
      <c r="D26" s="21" t="n">
        <v>0</v>
      </c>
      <c r="E26" s="21" t="n">
        <v>0</v>
      </c>
      <c r="F26" s="21" t="n">
        <v>0</v>
      </c>
      <c r="G26" s="21" t="n">
        <v>0</v>
      </c>
      <c r="H26" s="21" t="n">
        <v>0</v>
      </c>
      <c r="I26" s="21" t="n">
        <v>0</v>
      </c>
      <c r="J26" s="22" t="n">
        <v>0</v>
      </c>
      <c r="K26" s="21" t="n">
        <v>0</v>
      </c>
      <c r="L26" s="21" t="n">
        <v>960</v>
      </c>
      <c r="M26" s="21" t="n">
        <v>12186729.6</v>
      </c>
      <c r="N26" s="21" t="n">
        <v>0</v>
      </c>
      <c r="O26" s="21" t="n">
        <v>0</v>
      </c>
      <c r="P26" s="21" t="n">
        <v>0</v>
      </c>
      <c r="Q26" s="21" t="n">
        <v>0</v>
      </c>
      <c r="R26" s="21" t="n">
        <v>0</v>
      </c>
      <c r="S26" s="21" t="n">
        <v>0</v>
      </c>
      <c r="T26" s="21" t="n">
        <v>0</v>
      </c>
      <c r="U26" s="21" t="n">
        <v>0</v>
      </c>
      <c r="V26" s="21" t="n">
        <v>0</v>
      </c>
      <c r="W26" s="21" t="n">
        <v>0</v>
      </c>
      <c r="X26" s="21" t="n">
        <v>0</v>
      </c>
      <c r="Y26" s="21" t="n">
        <v>0</v>
      </c>
      <c r="Z26" s="23" t="n">
        <v>2026</v>
      </c>
      <c r="AA26" s="23" t="n">
        <v>2026</v>
      </c>
      <c r="AB26" s="23" t="n">
        <v>2026</v>
      </c>
    </row>
    <row r="27" customFormat="false" ht="26.8" hidden="false" customHeight="false" outlineLevel="0" collapsed="false">
      <c r="A27" s="25" t="n">
        <v>13</v>
      </c>
      <c r="B27" s="19" t="s">
        <v>48</v>
      </c>
      <c r="C27" s="20" t="n">
        <f aca="false">D27+E27+F27+G27+H27+I27+K27+M27+O27+Q27+S27+T27+U27+V27+W27+X27+Y27</f>
        <v>12000000</v>
      </c>
      <c r="D27" s="21" t="n">
        <v>0</v>
      </c>
      <c r="E27" s="21" t="n">
        <v>0</v>
      </c>
      <c r="F27" s="21" t="n">
        <v>0</v>
      </c>
      <c r="G27" s="21" t="n">
        <v>0</v>
      </c>
      <c r="H27" s="21" t="n">
        <v>0</v>
      </c>
      <c r="I27" s="21" t="n">
        <v>0</v>
      </c>
      <c r="J27" s="22" t="n">
        <v>0</v>
      </c>
      <c r="K27" s="21" t="n">
        <v>0</v>
      </c>
      <c r="L27" s="21" t="n">
        <v>945</v>
      </c>
      <c r="M27" s="21" t="n">
        <v>12000000</v>
      </c>
      <c r="N27" s="21" t="n">
        <v>0</v>
      </c>
      <c r="O27" s="21" t="n">
        <v>0</v>
      </c>
      <c r="P27" s="21" t="n">
        <v>0</v>
      </c>
      <c r="Q27" s="21" t="n">
        <v>0</v>
      </c>
      <c r="R27" s="21" t="n">
        <v>0</v>
      </c>
      <c r="S27" s="24" t="n">
        <v>0</v>
      </c>
      <c r="T27" s="21" t="n">
        <v>0</v>
      </c>
      <c r="U27" s="21" t="n">
        <v>0</v>
      </c>
      <c r="V27" s="21" t="n">
        <v>0</v>
      </c>
      <c r="W27" s="21" t="n">
        <v>0</v>
      </c>
      <c r="X27" s="21" t="n">
        <v>0</v>
      </c>
      <c r="Y27" s="21" t="n">
        <v>0</v>
      </c>
      <c r="Z27" s="23" t="n">
        <v>2026</v>
      </c>
      <c r="AA27" s="23" t="n">
        <v>2026</v>
      </c>
      <c r="AB27" s="23" t="n">
        <v>2026</v>
      </c>
    </row>
    <row r="28" customFormat="false" ht="26.8" hidden="false" customHeight="false" outlineLevel="0" collapsed="false">
      <c r="A28" s="25" t="n">
        <v>14</v>
      </c>
      <c r="B28" s="19" t="s">
        <v>49</v>
      </c>
      <c r="C28" s="20" t="n">
        <f aca="false">D28+E28+F28+G28+H28+I28+K28+M28+O28+Q28+S28+T28+U28+V28+W28+X28+Y28</f>
        <v>8886157</v>
      </c>
      <c r="D28" s="21" t="n">
        <v>0</v>
      </c>
      <c r="E28" s="21" t="n">
        <v>0</v>
      </c>
      <c r="F28" s="21" t="n">
        <v>0</v>
      </c>
      <c r="G28" s="21" t="n">
        <v>0</v>
      </c>
      <c r="H28" s="21" t="n">
        <v>0</v>
      </c>
      <c r="I28" s="21" t="n">
        <v>0</v>
      </c>
      <c r="J28" s="22" t="n">
        <v>0</v>
      </c>
      <c r="K28" s="21" t="n">
        <v>0</v>
      </c>
      <c r="L28" s="21" t="n">
        <v>700</v>
      </c>
      <c r="M28" s="21" t="n">
        <v>8886157</v>
      </c>
      <c r="N28" s="21" t="n">
        <v>0</v>
      </c>
      <c r="O28" s="21" t="n">
        <v>0</v>
      </c>
      <c r="P28" s="21" t="n">
        <v>0</v>
      </c>
      <c r="Q28" s="21" t="n">
        <v>0</v>
      </c>
      <c r="R28" s="21" t="n">
        <v>0</v>
      </c>
      <c r="S28" s="21" t="n">
        <v>0</v>
      </c>
      <c r="T28" s="21" t="n">
        <v>0</v>
      </c>
      <c r="U28" s="21" t="n">
        <v>0</v>
      </c>
      <c r="V28" s="21" t="n">
        <v>0</v>
      </c>
      <c r="W28" s="21" t="n">
        <v>0</v>
      </c>
      <c r="X28" s="21" t="n">
        <v>0</v>
      </c>
      <c r="Y28" s="21" t="n">
        <v>0</v>
      </c>
      <c r="Z28" s="23" t="n">
        <v>2026</v>
      </c>
      <c r="AA28" s="23" t="n">
        <v>2026</v>
      </c>
      <c r="AB28" s="23" t="n">
        <v>2026</v>
      </c>
    </row>
    <row r="29" customFormat="false" ht="26.8" hidden="false" customHeight="false" outlineLevel="0" collapsed="false">
      <c r="A29" s="25" t="n">
        <v>15</v>
      </c>
      <c r="B29" s="19" t="s">
        <v>50</v>
      </c>
      <c r="C29" s="20" t="n">
        <f aca="false">D29+E29+F29+G29+H29+I29+K29+M29+O29+Q29+S29+T29+U29+V29+W29+X29+Y29</f>
        <v>18407039.5</v>
      </c>
      <c r="D29" s="21" t="n">
        <v>0</v>
      </c>
      <c r="E29" s="21" t="n">
        <v>0</v>
      </c>
      <c r="F29" s="21" t="n">
        <v>0</v>
      </c>
      <c r="G29" s="21" t="n">
        <v>0</v>
      </c>
      <c r="H29" s="21" t="n">
        <v>0</v>
      </c>
      <c r="I29" s="21" t="n">
        <v>0</v>
      </c>
      <c r="J29" s="22" t="n">
        <v>0</v>
      </c>
      <c r="K29" s="21" t="n">
        <v>0</v>
      </c>
      <c r="L29" s="21" t="n">
        <v>1450</v>
      </c>
      <c r="M29" s="21" t="n">
        <v>18407039.5</v>
      </c>
      <c r="N29" s="21" t="n">
        <v>0</v>
      </c>
      <c r="O29" s="21" t="n">
        <v>0</v>
      </c>
      <c r="P29" s="21" t="n">
        <v>0</v>
      </c>
      <c r="Q29" s="21" t="n">
        <v>0</v>
      </c>
      <c r="R29" s="21" t="n">
        <v>0</v>
      </c>
      <c r="S29" s="21" t="n">
        <v>0</v>
      </c>
      <c r="T29" s="21" t="n">
        <v>0</v>
      </c>
      <c r="U29" s="21" t="n">
        <v>0</v>
      </c>
      <c r="V29" s="21" t="n">
        <v>0</v>
      </c>
      <c r="W29" s="21" t="n">
        <v>0</v>
      </c>
      <c r="X29" s="21" t="n">
        <v>0</v>
      </c>
      <c r="Y29" s="21" t="n">
        <v>0</v>
      </c>
      <c r="Z29" s="23" t="n">
        <v>2026</v>
      </c>
      <c r="AA29" s="23" t="n">
        <v>2026</v>
      </c>
      <c r="AB29" s="23" t="n">
        <v>2026</v>
      </c>
    </row>
    <row r="30" customFormat="false" ht="26.8" hidden="false" customHeight="false" outlineLevel="0" collapsed="false">
      <c r="A30" s="14" t="s">
        <v>51</v>
      </c>
      <c r="B30" s="14"/>
      <c r="C30" s="15" t="n">
        <f aca="false">C31</f>
        <v>7934068.75</v>
      </c>
      <c r="D30" s="15" t="n">
        <f aca="false">D31</f>
        <v>0</v>
      </c>
      <c r="E30" s="15" t="n">
        <f aca="false">E31</f>
        <v>0</v>
      </c>
      <c r="F30" s="15" t="n">
        <f aca="false">F31</f>
        <v>0</v>
      </c>
      <c r="G30" s="15" t="n">
        <f aca="false">G31</f>
        <v>0</v>
      </c>
      <c r="H30" s="15" t="n">
        <f aca="false">H31</f>
        <v>0</v>
      </c>
      <c r="I30" s="15" t="n">
        <f aca="false">I31</f>
        <v>0</v>
      </c>
      <c r="J30" s="16" t="n">
        <f aca="false">J31</f>
        <v>0</v>
      </c>
      <c r="K30" s="15" t="n">
        <f aca="false">K31</f>
        <v>0</v>
      </c>
      <c r="L30" s="15" t="n">
        <f aca="false">L31</f>
        <v>625</v>
      </c>
      <c r="M30" s="15" t="n">
        <f aca="false">M31</f>
        <v>7619772.17</v>
      </c>
      <c r="N30" s="15" t="n">
        <f aca="false">N31</f>
        <v>0</v>
      </c>
      <c r="O30" s="15" t="n">
        <f aca="false">O31</f>
        <v>0</v>
      </c>
      <c r="P30" s="15" t="n">
        <f aca="false">P31</f>
        <v>0</v>
      </c>
      <c r="Q30" s="15" t="n">
        <f aca="false">Q31</f>
        <v>0</v>
      </c>
      <c r="R30" s="15" t="n">
        <f aca="false">R31</f>
        <v>0</v>
      </c>
      <c r="S30" s="15" t="n">
        <f aca="false">S31</f>
        <v>0</v>
      </c>
      <c r="T30" s="15" t="n">
        <f aca="false">T31</f>
        <v>0</v>
      </c>
      <c r="U30" s="15" t="n">
        <f aca="false">U31</f>
        <v>0</v>
      </c>
      <c r="V30" s="15" t="n">
        <f aca="false">V31</f>
        <v>0</v>
      </c>
      <c r="W30" s="15" t="n">
        <f aca="false">W31</f>
        <v>200000</v>
      </c>
      <c r="X30" s="15" t="n">
        <f aca="false">X31</f>
        <v>114296.58</v>
      </c>
      <c r="Y30" s="15" t="n">
        <f aca="false">Y31</f>
        <v>0</v>
      </c>
      <c r="Z30" s="17" t="s">
        <v>34</v>
      </c>
      <c r="AA30" s="17" t="s">
        <v>34</v>
      </c>
      <c r="AB30" s="17" t="s">
        <v>34</v>
      </c>
      <c r="AC30" s="26"/>
    </row>
    <row r="31" customFormat="false" ht="26.8" hidden="false" customHeight="false" outlineLevel="0" collapsed="false">
      <c r="A31" s="18" t="n">
        <v>16</v>
      </c>
      <c r="B31" s="19" t="s">
        <v>52</v>
      </c>
      <c r="C31" s="20" t="n">
        <f aca="false">D31+E31+F31+G31+H31+I31+K31+M31+O31+Q31+S31+T31+U31+V31+X31+Y31+W31</f>
        <v>7934068.75</v>
      </c>
      <c r="D31" s="21" t="n">
        <v>0</v>
      </c>
      <c r="E31" s="21" t="n">
        <v>0</v>
      </c>
      <c r="F31" s="21" t="n">
        <v>0</v>
      </c>
      <c r="G31" s="21" t="n">
        <v>0</v>
      </c>
      <c r="H31" s="21" t="n">
        <v>0</v>
      </c>
      <c r="I31" s="21" t="n">
        <v>0</v>
      </c>
      <c r="J31" s="27" t="n">
        <v>0</v>
      </c>
      <c r="K31" s="21" t="n">
        <v>0</v>
      </c>
      <c r="L31" s="21" t="n">
        <v>625</v>
      </c>
      <c r="M31" s="21" t="n">
        <v>7619772.17</v>
      </c>
      <c r="N31" s="21" t="n">
        <v>0</v>
      </c>
      <c r="O31" s="21" t="n">
        <v>0</v>
      </c>
      <c r="P31" s="21" t="n">
        <v>0</v>
      </c>
      <c r="Q31" s="21" t="n">
        <v>0</v>
      </c>
      <c r="R31" s="21" t="n">
        <v>0</v>
      </c>
      <c r="S31" s="21" t="n">
        <v>0</v>
      </c>
      <c r="T31" s="21" t="n">
        <v>0</v>
      </c>
      <c r="U31" s="21" t="n">
        <v>0</v>
      </c>
      <c r="V31" s="21" t="n">
        <v>0</v>
      </c>
      <c r="W31" s="21" t="n">
        <v>200000</v>
      </c>
      <c r="X31" s="21" t="n">
        <f aca="false">ROUND(M31*1.5%,2)</f>
        <v>114296.58</v>
      </c>
      <c r="Y31" s="21" t="n">
        <v>0</v>
      </c>
      <c r="Z31" s="23" t="n">
        <v>2026</v>
      </c>
      <c r="AA31" s="23" t="n">
        <v>2026</v>
      </c>
      <c r="AB31" s="23" t="n">
        <v>2026</v>
      </c>
    </row>
    <row r="32" customFormat="false" ht="26.8" hidden="false" customHeight="false" outlineLevel="0" collapsed="false">
      <c r="A32" s="14" t="s">
        <v>53</v>
      </c>
      <c r="B32" s="14"/>
      <c r="C32" s="15" t="n">
        <f aca="false">C33</f>
        <v>5585584.4</v>
      </c>
      <c r="D32" s="15" t="n">
        <f aca="false">D33</f>
        <v>0</v>
      </c>
      <c r="E32" s="15" t="n">
        <f aca="false">E33</f>
        <v>0</v>
      </c>
      <c r="F32" s="15" t="n">
        <f aca="false">F33</f>
        <v>0</v>
      </c>
      <c r="G32" s="15" t="n">
        <f aca="false">G33</f>
        <v>0</v>
      </c>
      <c r="H32" s="15" t="n">
        <f aca="false">H33</f>
        <v>0</v>
      </c>
      <c r="I32" s="15" t="n">
        <f aca="false">I33</f>
        <v>0</v>
      </c>
      <c r="J32" s="16" t="n">
        <f aca="false">J33</f>
        <v>0</v>
      </c>
      <c r="K32" s="15" t="n">
        <f aca="false">K33</f>
        <v>0</v>
      </c>
      <c r="L32" s="15" t="n">
        <f aca="false">L33</f>
        <v>440</v>
      </c>
      <c r="M32" s="15" t="n">
        <f aca="false">M33</f>
        <v>5585584.4</v>
      </c>
      <c r="N32" s="15" t="n">
        <f aca="false">N33</f>
        <v>0</v>
      </c>
      <c r="O32" s="15" t="n">
        <f aca="false">O33</f>
        <v>0</v>
      </c>
      <c r="P32" s="15" t="n">
        <f aca="false">P33</f>
        <v>0</v>
      </c>
      <c r="Q32" s="15" t="n">
        <f aca="false">Q33</f>
        <v>0</v>
      </c>
      <c r="R32" s="15" t="n">
        <f aca="false">R33</f>
        <v>0</v>
      </c>
      <c r="S32" s="15" t="n">
        <f aca="false">S33</f>
        <v>0</v>
      </c>
      <c r="T32" s="15" t="n">
        <f aca="false">T33</f>
        <v>0</v>
      </c>
      <c r="U32" s="15" t="n">
        <f aca="false">U33</f>
        <v>0</v>
      </c>
      <c r="V32" s="15" t="n">
        <f aca="false">V33</f>
        <v>0</v>
      </c>
      <c r="W32" s="15" t="n">
        <f aca="false">W33</f>
        <v>0</v>
      </c>
      <c r="X32" s="15" t="n">
        <f aca="false">X33</f>
        <v>0</v>
      </c>
      <c r="Y32" s="15" t="n">
        <f aca="false">Y33</f>
        <v>0</v>
      </c>
      <c r="Z32" s="17" t="s">
        <v>34</v>
      </c>
      <c r="AA32" s="17" t="s">
        <v>34</v>
      </c>
      <c r="AB32" s="17" t="s">
        <v>34</v>
      </c>
    </row>
    <row r="33" customFormat="false" ht="26.8" hidden="false" customHeight="false" outlineLevel="0" collapsed="false">
      <c r="A33" s="25" t="n">
        <v>17</v>
      </c>
      <c r="B33" s="19" t="s">
        <v>54</v>
      </c>
      <c r="C33" s="20" t="n">
        <f aca="false">D33+E33+F33+G33+H33+I33+K33+M33+O33+Q33+S33+T33+U33+V33+X33+Y33+W33</f>
        <v>5585584.4</v>
      </c>
      <c r="D33" s="21" t="n">
        <v>0</v>
      </c>
      <c r="E33" s="21" t="n">
        <v>0</v>
      </c>
      <c r="F33" s="21" t="n">
        <v>0</v>
      </c>
      <c r="G33" s="21" t="n">
        <v>0</v>
      </c>
      <c r="H33" s="21" t="n">
        <v>0</v>
      </c>
      <c r="I33" s="21" t="n">
        <v>0</v>
      </c>
      <c r="J33" s="27" t="n">
        <v>0</v>
      </c>
      <c r="K33" s="21" t="n">
        <v>0</v>
      </c>
      <c r="L33" s="21" t="n">
        <v>440</v>
      </c>
      <c r="M33" s="21" t="n">
        <v>5585584.4</v>
      </c>
      <c r="N33" s="21" t="n">
        <v>0</v>
      </c>
      <c r="O33" s="21" t="n">
        <v>0</v>
      </c>
      <c r="P33" s="21" t="n">
        <v>0</v>
      </c>
      <c r="Q33" s="21" t="n">
        <v>0</v>
      </c>
      <c r="R33" s="21" t="n">
        <v>0</v>
      </c>
      <c r="S33" s="21" t="n">
        <v>0</v>
      </c>
      <c r="T33" s="21" t="n">
        <v>0</v>
      </c>
      <c r="U33" s="21" t="n">
        <v>0</v>
      </c>
      <c r="V33" s="21" t="n">
        <v>0</v>
      </c>
      <c r="W33" s="21" t="n">
        <v>0</v>
      </c>
      <c r="X33" s="21" t="n">
        <v>0</v>
      </c>
      <c r="Y33" s="21" t="n">
        <v>0</v>
      </c>
      <c r="Z33" s="23" t="n">
        <v>2027</v>
      </c>
      <c r="AA33" s="23" t="n">
        <v>2027</v>
      </c>
      <c r="AB33" s="23" t="n">
        <v>2027</v>
      </c>
    </row>
    <row r="34" customFormat="false" ht="26.8" hidden="false" customHeight="false" outlineLevel="0" collapsed="false">
      <c r="A34" s="14" t="s">
        <v>55</v>
      </c>
      <c r="B34" s="14"/>
      <c r="C34" s="15" t="n">
        <f aca="false">C35</f>
        <v>4570023.6</v>
      </c>
      <c r="D34" s="15" t="n">
        <f aca="false">D35</f>
        <v>0</v>
      </c>
      <c r="E34" s="15" t="n">
        <f aca="false">E35</f>
        <v>0</v>
      </c>
      <c r="F34" s="15" t="n">
        <f aca="false">F35</f>
        <v>0</v>
      </c>
      <c r="G34" s="15" t="n">
        <f aca="false">G35</f>
        <v>0</v>
      </c>
      <c r="H34" s="15" t="n">
        <f aca="false">H35</f>
        <v>0</v>
      </c>
      <c r="I34" s="15" t="n">
        <f aca="false">I35</f>
        <v>0</v>
      </c>
      <c r="J34" s="16" t="n">
        <f aca="false">J35</f>
        <v>0</v>
      </c>
      <c r="K34" s="15" t="n">
        <f aca="false">K35</f>
        <v>0</v>
      </c>
      <c r="L34" s="15" t="n">
        <f aca="false">L35</f>
        <v>360</v>
      </c>
      <c r="M34" s="15" t="n">
        <f aca="false">M35</f>
        <v>4305441.97</v>
      </c>
      <c r="N34" s="15" t="n">
        <f aca="false">N35</f>
        <v>0</v>
      </c>
      <c r="O34" s="15" t="n">
        <f aca="false">O35</f>
        <v>0</v>
      </c>
      <c r="P34" s="15" t="n">
        <f aca="false">P35</f>
        <v>0</v>
      </c>
      <c r="Q34" s="15" t="n">
        <f aca="false">Q35</f>
        <v>0</v>
      </c>
      <c r="R34" s="15" t="n">
        <f aca="false">R35</f>
        <v>0</v>
      </c>
      <c r="S34" s="15" t="n">
        <f aca="false">S35</f>
        <v>0</v>
      </c>
      <c r="T34" s="15" t="n">
        <f aca="false">T35</f>
        <v>0</v>
      </c>
      <c r="U34" s="15" t="n">
        <f aca="false">U35</f>
        <v>0</v>
      </c>
      <c r="V34" s="15" t="n">
        <f aca="false">V35</f>
        <v>0</v>
      </c>
      <c r="W34" s="15" t="n">
        <f aca="false">W35</f>
        <v>200000</v>
      </c>
      <c r="X34" s="15" t="n">
        <f aca="false">X35</f>
        <v>64581.63</v>
      </c>
      <c r="Y34" s="15" t="n">
        <f aca="false">Y35</f>
        <v>0</v>
      </c>
      <c r="Z34" s="17" t="s">
        <v>34</v>
      </c>
      <c r="AA34" s="17" t="s">
        <v>34</v>
      </c>
      <c r="AB34" s="17" t="s">
        <v>34</v>
      </c>
    </row>
    <row r="35" customFormat="false" ht="26.8" hidden="false" customHeight="false" outlineLevel="0" collapsed="false">
      <c r="A35" s="18" t="n">
        <v>18</v>
      </c>
      <c r="B35" s="19" t="s">
        <v>56</v>
      </c>
      <c r="C35" s="20" t="n">
        <f aca="false">D35+E35+F35+G35+H35+I35+K35+M35+O35+Q35+S35+T35+U35+V35+X35+Y35+W35</f>
        <v>4570023.6</v>
      </c>
      <c r="D35" s="21" t="n">
        <v>0</v>
      </c>
      <c r="E35" s="21" t="n">
        <v>0</v>
      </c>
      <c r="F35" s="21" t="n">
        <v>0</v>
      </c>
      <c r="G35" s="21" t="n">
        <v>0</v>
      </c>
      <c r="H35" s="21" t="n">
        <v>0</v>
      </c>
      <c r="I35" s="21" t="n">
        <v>0</v>
      </c>
      <c r="J35" s="27" t="n">
        <v>0</v>
      </c>
      <c r="K35" s="21" t="n">
        <v>0</v>
      </c>
      <c r="L35" s="21" t="n">
        <v>360</v>
      </c>
      <c r="M35" s="21" t="n">
        <v>4305441.97</v>
      </c>
      <c r="N35" s="21" t="n">
        <v>0</v>
      </c>
      <c r="O35" s="21" t="n">
        <v>0</v>
      </c>
      <c r="P35" s="21" t="n">
        <v>0</v>
      </c>
      <c r="Q35" s="21" t="n">
        <v>0</v>
      </c>
      <c r="R35" s="21" t="n">
        <v>0</v>
      </c>
      <c r="S35" s="21" t="n">
        <v>0</v>
      </c>
      <c r="T35" s="21" t="n">
        <v>0</v>
      </c>
      <c r="U35" s="21" t="n">
        <v>0</v>
      </c>
      <c r="V35" s="21" t="n">
        <v>0</v>
      </c>
      <c r="W35" s="21" t="n">
        <v>200000</v>
      </c>
      <c r="X35" s="21" t="n">
        <f aca="false">ROUND(M35*1.5%,2)</f>
        <v>64581.63</v>
      </c>
      <c r="Y35" s="21" t="n">
        <v>0</v>
      </c>
      <c r="Z35" s="23" t="n">
        <v>2026</v>
      </c>
      <c r="AA35" s="23" t="n">
        <v>2026</v>
      </c>
      <c r="AB35" s="23" t="n">
        <v>2026</v>
      </c>
    </row>
    <row r="36" customFormat="false" ht="26.8" hidden="false" customHeight="false" outlineLevel="0" collapsed="false">
      <c r="A36" s="14" t="s">
        <v>57</v>
      </c>
      <c r="B36" s="14"/>
      <c r="C36" s="15" t="n">
        <f aca="false">C37+C38</f>
        <v>10832294.53</v>
      </c>
      <c r="D36" s="15" t="n">
        <f aca="false">D37+D38</f>
        <v>0</v>
      </c>
      <c r="E36" s="15" t="n">
        <f aca="false">E37+E38</f>
        <v>0</v>
      </c>
      <c r="F36" s="15" t="n">
        <f aca="false">F37+F38</f>
        <v>0</v>
      </c>
      <c r="G36" s="15" t="n">
        <f aca="false">G37+G38</f>
        <v>0</v>
      </c>
      <c r="H36" s="15" t="n">
        <f aca="false">H37+H38</f>
        <v>0</v>
      </c>
      <c r="I36" s="15" t="n">
        <f aca="false">I37+I38</f>
        <v>0</v>
      </c>
      <c r="J36" s="16" t="n">
        <f aca="false">J37+J38</f>
        <v>0</v>
      </c>
      <c r="K36" s="15" t="n">
        <f aca="false">K37+K38</f>
        <v>0</v>
      </c>
      <c r="L36" s="15" t="n">
        <f aca="false">L37+L38</f>
        <v>890</v>
      </c>
      <c r="M36" s="15" t="n">
        <f aca="false">M37+M38</f>
        <v>11298113.9</v>
      </c>
      <c r="N36" s="15" t="n">
        <f aca="false">N37+N38</f>
        <v>0</v>
      </c>
      <c r="O36" s="15" t="n">
        <f aca="false">O37+O38</f>
        <v>0</v>
      </c>
      <c r="P36" s="15" t="n">
        <f aca="false">P37+P38</f>
        <v>1266.33</v>
      </c>
      <c r="Q36" s="15" t="n">
        <f aca="false">Q37+Q38</f>
        <v>9345637.07</v>
      </c>
      <c r="R36" s="15" t="n">
        <f aca="false">R37+R38</f>
        <v>71</v>
      </c>
      <c r="S36" s="15" t="n">
        <f aca="false">S37+S38</f>
        <v>2729425.46</v>
      </c>
      <c r="T36" s="15" t="n">
        <f aca="false">T37+T38</f>
        <v>0</v>
      </c>
      <c r="U36" s="15" t="n">
        <f aca="false">U37+U38</f>
        <v>0</v>
      </c>
      <c r="V36" s="15" t="n">
        <f aca="false">V37+V38</f>
        <v>0</v>
      </c>
      <c r="W36" s="15" t="n">
        <f aca="false">W37+W38</f>
        <v>0</v>
      </c>
      <c r="X36" s="15" t="n">
        <f aca="false">X37+X38</f>
        <v>181125.94</v>
      </c>
      <c r="Y36" s="15" t="n">
        <f aca="false">Y37+Y38</f>
        <v>0</v>
      </c>
      <c r="Z36" s="17" t="s">
        <v>34</v>
      </c>
      <c r="AA36" s="17" t="s">
        <v>34</v>
      </c>
      <c r="AB36" s="17" t="s">
        <v>34</v>
      </c>
    </row>
    <row r="37" customFormat="false" ht="47.25" hidden="false" customHeight="true" outlineLevel="0" collapsed="false">
      <c r="A37" s="18" t="n">
        <v>19</v>
      </c>
      <c r="B37" s="19" t="s">
        <v>58</v>
      </c>
      <c r="C37" s="20" t="n">
        <v>6070660.68</v>
      </c>
      <c r="D37" s="21" t="n">
        <v>0</v>
      </c>
      <c r="E37" s="21" t="n">
        <v>0</v>
      </c>
      <c r="F37" s="21" t="n">
        <v>0</v>
      </c>
      <c r="G37" s="21" t="n">
        <v>0</v>
      </c>
      <c r="H37" s="21" t="n">
        <v>0</v>
      </c>
      <c r="I37" s="21" t="n">
        <v>0</v>
      </c>
      <c r="J37" s="27" t="n">
        <v>0</v>
      </c>
      <c r="K37" s="21" t="n">
        <v>0</v>
      </c>
      <c r="L37" s="21" t="n">
        <v>0</v>
      </c>
      <c r="M37" s="21" t="n">
        <v>0</v>
      </c>
      <c r="N37" s="21" t="n">
        <v>0</v>
      </c>
      <c r="O37" s="21" t="n">
        <v>0</v>
      </c>
      <c r="P37" s="28" t="n">
        <v>787</v>
      </c>
      <c r="Q37" s="15" t="n">
        <f aca="false">5340245.56-2088724.54</f>
        <v>3251521.02</v>
      </c>
      <c r="R37" s="28" t="n">
        <v>71</v>
      </c>
      <c r="S37" s="28" t="n">
        <v>2729425.46</v>
      </c>
      <c r="T37" s="21" t="n">
        <v>0</v>
      </c>
      <c r="U37" s="21" t="n">
        <v>0</v>
      </c>
      <c r="V37" s="21" t="n">
        <v>0</v>
      </c>
      <c r="W37" s="21" t="n">
        <v>0</v>
      </c>
      <c r="X37" s="21" t="n">
        <v>89714.2</v>
      </c>
      <c r="Y37" s="21" t="n">
        <v>0</v>
      </c>
      <c r="Z37" s="23" t="n">
        <v>2026</v>
      </c>
      <c r="AA37" s="23" t="n">
        <v>2026</v>
      </c>
      <c r="AB37" s="23" t="n">
        <v>2026</v>
      </c>
    </row>
    <row r="38" customFormat="false" ht="47.25" hidden="false" customHeight="true" outlineLevel="0" collapsed="false">
      <c r="A38" s="18" t="n">
        <v>20</v>
      </c>
      <c r="B38" s="19" t="s">
        <v>59</v>
      </c>
      <c r="C38" s="15" t="n">
        <v>4761633.85</v>
      </c>
      <c r="D38" s="21" t="n">
        <v>0</v>
      </c>
      <c r="E38" s="21" t="n">
        <v>0</v>
      </c>
      <c r="F38" s="21" t="n">
        <v>0</v>
      </c>
      <c r="G38" s="21" t="n">
        <v>0</v>
      </c>
      <c r="H38" s="21" t="n">
        <v>0</v>
      </c>
      <c r="I38" s="21" t="n">
        <v>0</v>
      </c>
      <c r="J38" s="27" t="n">
        <v>0</v>
      </c>
      <c r="K38" s="21" t="n">
        <v>0</v>
      </c>
      <c r="L38" s="21" t="n">
        <v>890</v>
      </c>
      <c r="M38" s="21" t="n">
        <v>11298113.9</v>
      </c>
      <c r="N38" s="21" t="n">
        <v>0</v>
      </c>
      <c r="O38" s="21" t="n">
        <v>0</v>
      </c>
      <c r="P38" s="28" t="n">
        <v>479.33</v>
      </c>
      <c r="Q38" s="15" t="n">
        <f aca="false">2121804.03+3972312.02</f>
        <v>6094116.05</v>
      </c>
      <c r="R38" s="21" t="n">
        <v>0</v>
      </c>
      <c r="S38" s="21" t="n">
        <v>0</v>
      </c>
      <c r="T38" s="21" t="n">
        <v>0</v>
      </c>
      <c r="U38" s="21" t="n">
        <v>0</v>
      </c>
      <c r="V38" s="21" t="n">
        <v>0</v>
      </c>
      <c r="W38" s="21" t="n">
        <v>0</v>
      </c>
      <c r="X38" s="21" t="n">
        <v>91411.74</v>
      </c>
      <c r="Y38" s="21" t="n">
        <v>0</v>
      </c>
      <c r="Z38" s="23" t="n">
        <v>2026</v>
      </c>
      <c r="AA38" s="23" t="n">
        <v>2026</v>
      </c>
      <c r="AB38" s="23" t="n">
        <v>2026</v>
      </c>
    </row>
    <row r="39" customFormat="false" ht="26.8" hidden="false" customHeight="false" outlineLevel="0" collapsed="false">
      <c r="A39" s="29" t="s">
        <v>60</v>
      </c>
      <c r="B39" s="29"/>
      <c r="C39" s="20" t="n">
        <f aca="false">C40+C41</f>
        <v>21763467.94</v>
      </c>
      <c r="D39" s="20" t="n">
        <f aca="false">D40+D41</f>
        <v>0</v>
      </c>
      <c r="E39" s="20" t="n">
        <f aca="false">E40+E41</f>
        <v>0</v>
      </c>
      <c r="F39" s="20" t="n">
        <f aca="false">F40+F41</f>
        <v>0</v>
      </c>
      <c r="G39" s="20" t="n">
        <f aca="false">G40+G41</f>
        <v>0</v>
      </c>
      <c r="H39" s="20" t="n">
        <f aca="false">H40+H41</f>
        <v>0</v>
      </c>
      <c r="I39" s="20" t="n">
        <f aca="false">I40+I41</f>
        <v>0</v>
      </c>
      <c r="J39" s="30" t="n">
        <f aca="false">J40+J41</f>
        <v>0</v>
      </c>
      <c r="K39" s="20" t="n">
        <f aca="false">K40+K41</f>
        <v>0</v>
      </c>
      <c r="L39" s="20" t="n">
        <f aca="false">L40+L41</f>
        <v>1714.4</v>
      </c>
      <c r="M39" s="20" t="n">
        <f aca="false">M40+M41</f>
        <v>20635853.72</v>
      </c>
      <c r="N39" s="20" t="n">
        <f aca="false">N40+N41</f>
        <v>0</v>
      </c>
      <c r="O39" s="20" t="n">
        <f aca="false">O40+O41</f>
        <v>0</v>
      </c>
      <c r="P39" s="20" t="n">
        <f aca="false">P40+P41</f>
        <v>0</v>
      </c>
      <c r="Q39" s="20" t="n">
        <f aca="false">Q40+Q41</f>
        <v>0</v>
      </c>
      <c r="R39" s="20" t="n">
        <f aca="false">R40+R41</f>
        <v>0</v>
      </c>
      <c r="S39" s="20" t="n">
        <f aca="false">S40+S41</f>
        <v>0</v>
      </c>
      <c r="T39" s="20" t="n">
        <f aca="false">T40+T41</f>
        <v>0</v>
      </c>
      <c r="U39" s="20" t="n">
        <f aca="false">U40+U41</f>
        <v>0</v>
      </c>
      <c r="V39" s="20" t="n">
        <f aca="false">V40+V41</f>
        <v>0</v>
      </c>
      <c r="W39" s="20" t="n">
        <f aca="false">W40+W41</f>
        <v>0</v>
      </c>
      <c r="X39" s="20" t="n">
        <f aca="false">X40+X41</f>
        <v>184928.5</v>
      </c>
      <c r="Y39" s="20" t="n">
        <f aca="false">Y40+Y41</f>
        <v>0</v>
      </c>
      <c r="Z39" s="17" t="s">
        <v>34</v>
      </c>
      <c r="AA39" s="17" t="s">
        <v>34</v>
      </c>
      <c r="AB39" s="17" t="s">
        <v>34</v>
      </c>
    </row>
    <row r="40" customFormat="false" ht="26.8" hidden="false" customHeight="false" outlineLevel="0" collapsed="false">
      <c r="A40" s="31" t="n">
        <v>21</v>
      </c>
      <c r="B40" s="32" t="s">
        <v>61</v>
      </c>
      <c r="C40" s="20" t="n">
        <v>13456180.6</v>
      </c>
      <c r="D40" s="20" t="n">
        <f aca="false">D54</f>
        <v>0</v>
      </c>
      <c r="E40" s="20" t="n">
        <f aca="false">E54</f>
        <v>0</v>
      </c>
      <c r="F40" s="20" t="n">
        <f aca="false">F54</f>
        <v>0</v>
      </c>
      <c r="G40" s="20" t="n">
        <f aca="false">G54</f>
        <v>0</v>
      </c>
      <c r="H40" s="20" t="n">
        <f aca="false">H54</f>
        <v>0</v>
      </c>
      <c r="I40" s="20" t="n">
        <f aca="false">I54</f>
        <v>0</v>
      </c>
      <c r="J40" s="30" t="n">
        <f aca="false">J54</f>
        <v>0</v>
      </c>
      <c r="K40" s="20" t="n">
        <f aca="false">K54</f>
        <v>0</v>
      </c>
      <c r="L40" s="21" t="n">
        <v>1060</v>
      </c>
      <c r="M40" s="21" t="n">
        <v>12328566.38</v>
      </c>
      <c r="N40" s="20" t="n">
        <v>0</v>
      </c>
      <c r="O40" s="20" t="n">
        <v>0</v>
      </c>
      <c r="P40" s="20" t="n">
        <v>0</v>
      </c>
      <c r="Q40" s="20" t="n">
        <v>0</v>
      </c>
      <c r="R40" s="20" t="n">
        <v>0</v>
      </c>
      <c r="S40" s="20" t="n">
        <v>0</v>
      </c>
      <c r="T40" s="20" t="n">
        <v>0</v>
      </c>
      <c r="U40" s="20" t="n">
        <v>0</v>
      </c>
      <c r="V40" s="20" t="n">
        <v>0</v>
      </c>
      <c r="W40" s="20" t="n">
        <v>0</v>
      </c>
      <c r="X40" s="20" t="n">
        <v>184928.5</v>
      </c>
      <c r="Y40" s="20" t="n">
        <v>0</v>
      </c>
      <c r="Z40" s="23" t="n">
        <v>2026</v>
      </c>
      <c r="AA40" s="23" t="n">
        <v>2026</v>
      </c>
      <c r="AB40" s="23" t="n">
        <v>2026</v>
      </c>
    </row>
    <row r="41" customFormat="false" ht="26.8" hidden="false" customHeight="false" outlineLevel="0" collapsed="false">
      <c r="A41" s="25" t="n">
        <v>22</v>
      </c>
      <c r="B41" s="19" t="s">
        <v>62</v>
      </c>
      <c r="C41" s="20" t="n">
        <f aca="false">D41+E41+F41+G41+H41+I41+K41+M41+O41+Q41+S41+T41+U41+V41+X41+Y41+W41</f>
        <v>8307287.34</v>
      </c>
      <c r="D41" s="21" t="n">
        <v>0</v>
      </c>
      <c r="E41" s="21" t="n">
        <v>0</v>
      </c>
      <c r="F41" s="21" t="n">
        <v>0</v>
      </c>
      <c r="G41" s="21" t="n">
        <v>0</v>
      </c>
      <c r="H41" s="21" t="n">
        <v>0</v>
      </c>
      <c r="I41" s="21" t="n">
        <v>0</v>
      </c>
      <c r="J41" s="27" t="n">
        <v>0</v>
      </c>
      <c r="K41" s="21" t="n">
        <v>0</v>
      </c>
      <c r="L41" s="21" t="n">
        <v>654.4</v>
      </c>
      <c r="M41" s="21" t="n">
        <v>8307287.34</v>
      </c>
      <c r="N41" s="21" t="n">
        <v>0</v>
      </c>
      <c r="O41" s="21" t="n">
        <v>0</v>
      </c>
      <c r="P41" s="21" t="n">
        <v>0</v>
      </c>
      <c r="Q41" s="21" t="n">
        <v>0</v>
      </c>
      <c r="R41" s="21" t="n">
        <v>0</v>
      </c>
      <c r="S41" s="21" t="n">
        <v>0</v>
      </c>
      <c r="T41" s="21" t="n">
        <v>0</v>
      </c>
      <c r="U41" s="21" t="n">
        <v>0</v>
      </c>
      <c r="V41" s="21" t="n">
        <v>0</v>
      </c>
      <c r="W41" s="21" t="n">
        <v>0</v>
      </c>
      <c r="X41" s="21" t="n">
        <v>0</v>
      </c>
      <c r="Y41" s="21" t="n">
        <v>0</v>
      </c>
      <c r="Z41" s="23" t="n">
        <v>2026</v>
      </c>
      <c r="AA41" s="23" t="n">
        <v>2026</v>
      </c>
      <c r="AB41" s="23" t="n">
        <v>2026</v>
      </c>
    </row>
    <row r="42" customFormat="false" ht="26.8" hidden="false" customHeight="false" outlineLevel="0" collapsed="false">
      <c r="A42" s="33" t="s">
        <v>63</v>
      </c>
      <c r="B42" s="33"/>
      <c r="C42" s="20" t="n">
        <f aca="false">C43+C47+C49+C51+C53</f>
        <v>71640197.69</v>
      </c>
      <c r="D42" s="21" t="n">
        <f aca="false">D43+D47+D49+D51+D53</f>
        <v>0</v>
      </c>
      <c r="E42" s="21" t="n">
        <f aca="false">E43+E47+E49+E51+E53</f>
        <v>0</v>
      </c>
      <c r="F42" s="21" t="n">
        <f aca="false">F43+F47+F49+F51+F53</f>
        <v>0</v>
      </c>
      <c r="G42" s="21" t="n">
        <f aca="false">G43+G47+G49+G51+G53</f>
        <v>0</v>
      </c>
      <c r="H42" s="21" t="n">
        <f aca="false">H43+H47+H49+H51+H53</f>
        <v>0</v>
      </c>
      <c r="I42" s="21" t="n">
        <f aca="false">I43+I47+I49+I51+I53</f>
        <v>0</v>
      </c>
      <c r="J42" s="27" t="n">
        <f aca="false">J43+J47+J49+J51+J53</f>
        <v>0</v>
      </c>
      <c r="K42" s="21" t="n">
        <f aca="false">K43+K47+K49+K51+K53</f>
        <v>0</v>
      </c>
      <c r="L42" s="21" t="n">
        <f aca="false">L43+L47+L49+L51+L53</f>
        <v>5643.4</v>
      </c>
      <c r="M42" s="21" t="n">
        <f aca="false">M43+M47+M49+M51+M53</f>
        <v>71640197.69</v>
      </c>
      <c r="N42" s="21" t="n">
        <f aca="false">N43+N47+N49+N51+N53</f>
        <v>0</v>
      </c>
      <c r="O42" s="21" t="n">
        <f aca="false">O43+O47+O49+O51+O53</f>
        <v>0</v>
      </c>
      <c r="P42" s="21" t="n">
        <f aca="false">P43+P47+P49+P51+P53</f>
        <v>0</v>
      </c>
      <c r="Q42" s="21" t="n">
        <f aca="false">Q43+Q47+Q49+Q51+Q53</f>
        <v>0</v>
      </c>
      <c r="R42" s="21" t="n">
        <f aca="false">R43+R47+R49+R51+R53</f>
        <v>0</v>
      </c>
      <c r="S42" s="21" t="n">
        <f aca="false">S43+S47+S49+S51+S53</f>
        <v>0</v>
      </c>
      <c r="T42" s="21" t="n">
        <f aca="false">T43+T47+T49+T51+T53</f>
        <v>0</v>
      </c>
      <c r="U42" s="21" t="n">
        <f aca="false">U43+U47+U49+U51+U53</f>
        <v>0</v>
      </c>
      <c r="V42" s="21" t="n">
        <f aca="false">V43+V47+V49+V51+V53</f>
        <v>0</v>
      </c>
      <c r="W42" s="21" t="n">
        <f aca="false">W43+W47+W49+W51+W53</f>
        <v>0</v>
      </c>
      <c r="X42" s="21" t="n">
        <f aca="false">X43+X47+X49+X51+X53</f>
        <v>0</v>
      </c>
      <c r="Y42" s="21" t="n">
        <f aca="false">Y43+Y47+Y49+Y51+Y53</f>
        <v>0</v>
      </c>
      <c r="Z42" s="17" t="s">
        <v>34</v>
      </c>
      <c r="AA42" s="17" t="s">
        <v>34</v>
      </c>
      <c r="AB42" s="17" t="s">
        <v>34</v>
      </c>
    </row>
    <row r="43" customFormat="false" ht="26.8" hidden="false" customHeight="false" outlineLevel="0" collapsed="false">
      <c r="A43" s="14" t="s">
        <v>35</v>
      </c>
      <c r="B43" s="14"/>
      <c r="C43" s="15" t="n">
        <f aca="false">C44+C45+C46</f>
        <v>33450033.85</v>
      </c>
      <c r="D43" s="15" t="n">
        <f aca="false">D44+D45+D46</f>
        <v>0</v>
      </c>
      <c r="E43" s="15" t="n">
        <f aca="false">E44+E45+E46</f>
        <v>0</v>
      </c>
      <c r="F43" s="15" t="n">
        <f aca="false">F44+F45+F46</f>
        <v>0</v>
      </c>
      <c r="G43" s="15" t="n">
        <f aca="false">G44+G45+G46</f>
        <v>0</v>
      </c>
      <c r="H43" s="15" t="n">
        <f aca="false">H44+H45+H46</f>
        <v>0</v>
      </c>
      <c r="I43" s="15" t="n">
        <f aca="false">I44+I45+I46</f>
        <v>0</v>
      </c>
      <c r="J43" s="16" t="n">
        <f aca="false">J44+J45+J46</f>
        <v>0</v>
      </c>
      <c r="K43" s="15" t="n">
        <f aca="false">K44+K45+K46</f>
        <v>0</v>
      </c>
      <c r="L43" s="15" t="n">
        <f aca="false">L44+L45+L46</f>
        <v>2635</v>
      </c>
      <c r="M43" s="15" t="n">
        <f aca="false">M44+M45+M46</f>
        <v>33450033.85</v>
      </c>
      <c r="N43" s="15" t="n">
        <f aca="false">N44+N45+N46</f>
        <v>0</v>
      </c>
      <c r="O43" s="15" t="n">
        <f aca="false">O44+O45+O46</f>
        <v>0</v>
      </c>
      <c r="P43" s="15" t="n">
        <f aca="false">P44+P45+P46</f>
        <v>0</v>
      </c>
      <c r="Q43" s="15" t="n">
        <f aca="false">Q44+Q45+Q46</f>
        <v>0</v>
      </c>
      <c r="R43" s="15" t="n">
        <f aca="false">R44+R45+R46</f>
        <v>0</v>
      </c>
      <c r="S43" s="15" t="n">
        <f aca="false">S44+S45+S46</f>
        <v>0</v>
      </c>
      <c r="T43" s="15" t="n">
        <f aca="false">T44+T45+T46</f>
        <v>0</v>
      </c>
      <c r="U43" s="15" t="n">
        <f aca="false">U44+U45+U46</f>
        <v>0</v>
      </c>
      <c r="V43" s="15" t="n">
        <f aca="false">V44+V45+V46</f>
        <v>0</v>
      </c>
      <c r="W43" s="15" t="n">
        <f aca="false">W44+W45+W46</f>
        <v>0</v>
      </c>
      <c r="X43" s="15" t="n">
        <f aca="false">X44+X45+X46</f>
        <v>0</v>
      </c>
      <c r="Y43" s="15" t="n">
        <f aca="false">Y44+Y45+Y46</f>
        <v>0</v>
      </c>
      <c r="Z43" s="17" t="s">
        <v>34</v>
      </c>
      <c r="AA43" s="17" t="s">
        <v>34</v>
      </c>
      <c r="AB43" s="17" t="s">
        <v>34</v>
      </c>
    </row>
    <row r="44" customFormat="false" ht="26.8" hidden="false" customHeight="false" outlineLevel="0" collapsed="false">
      <c r="A44" s="18" t="n">
        <v>1</v>
      </c>
      <c r="B44" s="19" t="s">
        <v>64</v>
      </c>
      <c r="C44" s="20" t="n">
        <f aca="false">D44+E44+F44+G44+H44+I44+K44+M44+O44+Q44+S44+T44+U44+V44+X44+Y44+W44</f>
        <v>7045453.05</v>
      </c>
      <c r="D44" s="21" t="n">
        <v>0</v>
      </c>
      <c r="E44" s="21" t="n">
        <v>0</v>
      </c>
      <c r="F44" s="21" t="n">
        <v>0</v>
      </c>
      <c r="G44" s="21" t="n">
        <v>0</v>
      </c>
      <c r="H44" s="21" t="n">
        <v>0</v>
      </c>
      <c r="I44" s="21" t="n">
        <v>0</v>
      </c>
      <c r="J44" s="27" t="n">
        <v>0</v>
      </c>
      <c r="K44" s="21" t="n">
        <v>0</v>
      </c>
      <c r="L44" s="21" t="n">
        <v>555</v>
      </c>
      <c r="M44" s="21" t="n">
        <v>7045453.05</v>
      </c>
      <c r="N44" s="21" t="n">
        <v>0</v>
      </c>
      <c r="O44" s="21" t="n">
        <v>0</v>
      </c>
      <c r="P44" s="21" t="n">
        <v>0</v>
      </c>
      <c r="Q44" s="21" t="n">
        <v>0</v>
      </c>
      <c r="R44" s="21" t="n">
        <v>0</v>
      </c>
      <c r="S44" s="21" t="n">
        <v>0</v>
      </c>
      <c r="T44" s="21" t="n">
        <v>0</v>
      </c>
      <c r="U44" s="21" t="n">
        <v>0</v>
      </c>
      <c r="V44" s="21" t="n">
        <v>0</v>
      </c>
      <c r="W44" s="21" t="n">
        <v>0</v>
      </c>
      <c r="X44" s="21" t="n">
        <v>0</v>
      </c>
      <c r="Y44" s="21" t="n">
        <v>0</v>
      </c>
      <c r="Z44" s="23" t="n">
        <v>2027</v>
      </c>
      <c r="AA44" s="23" t="n">
        <v>2027</v>
      </c>
      <c r="AB44" s="23" t="n">
        <v>2027</v>
      </c>
    </row>
    <row r="45" customFormat="false" ht="26.8" hidden="false" customHeight="false" outlineLevel="0" collapsed="false">
      <c r="A45" s="18" t="n">
        <v>2</v>
      </c>
      <c r="B45" s="19" t="s">
        <v>65</v>
      </c>
      <c r="C45" s="20" t="n">
        <f aca="false">D45+E45+F45+G45+H45+I45+K45+M45+O45+Q45+S45+T45+U45+V45+X45+Y45+W45</f>
        <v>16502863</v>
      </c>
      <c r="D45" s="21" t="n">
        <v>0</v>
      </c>
      <c r="E45" s="21" t="n">
        <v>0</v>
      </c>
      <c r="F45" s="21" t="n">
        <v>0</v>
      </c>
      <c r="G45" s="21" t="n">
        <v>0</v>
      </c>
      <c r="H45" s="21" t="n">
        <v>0</v>
      </c>
      <c r="I45" s="21" t="n">
        <v>0</v>
      </c>
      <c r="J45" s="27" t="n">
        <v>0</v>
      </c>
      <c r="K45" s="21" t="n">
        <v>0</v>
      </c>
      <c r="L45" s="21" t="n">
        <v>1300</v>
      </c>
      <c r="M45" s="21" t="n">
        <v>16502863</v>
      </c>
      <c r="N45" s="21" t="n">
        <v>0</v>
      </c>
      <c r="O45" s="21" t="n">
        <v>0</v>
      </c>
      <c r="P45" s="21" t="n">
        <v>0</v>
      </c>
      <c r="Q45" s="21" t="n">
        <v>0</v>
      </c>
      <c r="R45" s="21" t="n">
        <v>0</v>
      </c>
      <c r="S45" s="21" t="n">
        <v>0</v>
      </c>
      <c r="T45" s="21" t="n">
        <v>0</v>
      </c>
      <c r="U45" s="21" t="n">
        <v>0</v>
      </c>
      <c r="V45" s="21" t="n">
        <v>0</v>
      </c>
      <c r="W45" s="21" t="n">
        <v>0</v>
      </c>
      <c r="X45" s="21" t="n">
        <v>0</v>
      </c>
      <c r="Y45" s="21" t="n">
        <v>0</v>
      </c>
      <c r="Z45" s="23" t="n">
        <v>2027</v>
      </c>
      <c r="AA45" s="23" t="n">
        <v>2027</v>
      </c>
      <c r="AB45" s="23" t="n">
        <v>2027</v>
      </c>
    </row>
    <row r="46" customFormat="false" ht="26.8" hidden="false" customHeight="false" outlineLevel="0" collapsed="false">
      <c r="A46" s="18" t="n">
        <v>3</v>
      </c>
      <c r="B46" s="19" t="s">
        <v>66</v>
      </c>
      <c r="C46" s="20" t="n">
        <f aca="false">D46+E46+F46+G46+H46+I46+K46+M46+O46+Q46+S46+T46+U46+V46+X46+Y46+W46</f>
        <v>9901717.8</v>
      </c>
      <c r="D46" s="21" t="n">
        <v>0</v>
      </c>
      <c r="E46" s="21" t="n">
        <v>0</v>
      </c>
      <c r="F46" s="21" t="n">
        <v>0</v>
      </c>
      <c r="G46" s="21" t="n">
        <v>0</v>
      </c>
      <c r="H46" s="21" t="n">
        <v>0</v>
      </c>
      <c r="I46" s="21" t="n">
        <v>0</v>
      </c>
      <c r="J46" s="27" t="n">
        <v>0</v>
      </c>
      <c r="K46" s="21" t="n">
        <v>0</v>
      </c>
      <c r="L46" s="21" t="n">
        <v>780</v>
      </c>
      <c r="M46" s="21" t="n">
        <v>9901717.8</v>
      </c>
      <c r="N46" s="21" t="n">
        <v>0</v>
      </c>
      <c r="O46" s="21" t="n">
        <v>0</v>
      </c>
      <c r="P46" s="21" t="n">
        <v>0</v>
      </c>
      <c r="Q46" s="21" t="n">
        <v>0</v>
      </c>
      <c r="R46" s="21" t="n">
        <v>0</v>
      </c>
      <c r="S46" s="21" t="n">
        <v>0</v>
      </c>
      <c r="T46" s="21" t="n">
        <v>0</v>
      </c>
      <c r="U46" s="21" t="n">
        <v>0</v>
      </c>
      <c r="V46" s="21" t="n">
        <v>0</v>
      </c>
      <c r="W46" s="21" t="n">
        <v>0</v>
      </c>
      <c r="X46" s="21" t="n">
        <v>0</v>
      </c>
      <c r="Y46" s="21" t="n">
        <v>0</v>
      </c>
      <c r="Z46" s="23" t="n">
        <v>2027</v>
      </c>
      <c r="AA46" s="23" t="n">
        <v>2027</v>
      </c>
      <c r="AB46" s="23" t="n">
        <v>2027</v>
      </c>
    </row>
    <row r="47" customFormat="false" ht="26.8" hidden="false" customHeight="false" outlineLevel="0" collapsed="false">
      <c r="A47" s="14" t="s">
        <v>67</v>
      </c>
      <c r="B47" s="14"/>
      <c r="C47" s="15" t="n">
        <f aca="false">C48</f>
        <v>7540538.9</v>
      </c>
      <c r="D47" s="15" t="n">
        <f aca="false">D48</f>
        <v>0</v>
      </c>
      <c r="E47" s="15" t="n">
        <f aca="false">E48</f>
        <v>0</v>
      </c>
      <c r="F47" s="15" t="n">
        <f aca="false">F48</f>
        <v>0</v>
      </c>
      <c r="G47" s="15" t="n">
        <f aca="false">G48</f>
        <v>0</v>
      </c>
      <c r="H47" s="15" t="n">
        <f aca="false">H48</f>
        <v>0</v>
      </c>
      <c r="I47" s="15" t="n">
        <f aca="false">I48</f>
        <v>0</v>
      </c>
      <c r="J47" s="16" t="n">
        <f aca="false">J48</f>
        <v>0</v>
      </c>
      <c r="K47" s="15" t="n">
        <f aca="false">K48</f>
        <v>0</v>
      </c>
      <c r="L47" s="15" t="n">
        <f aca="false">L48</f>
        <v>594</v>
      </c>
      <c r="M47" s="15" t="n">
        <f aca="false">M48</f>
        <v>7540538.9</v>
      </c>
      <c r="N47" s="15" t="n">
        <f aca="false">N48</f>
        <v>0</v>
      </c>
      <c r="O47" s="15" t="n">
        <f aca="false">O48</f>
        <v>0</v>
      </c>
      <c r="P47" s="15" t="n">
        <f aca="false">P48</f>
        <v>0</v>
      </c>
      <c r="Q47" s="15" t="n">
        <f aca="false">Q48</f>
        <v>0</v>
      </c>
      <c r="R47" s="15" t="n">
        <f aca="false">R48</f>
        <v>0</v>
      </c>
      <c r="S47" s="15" t="n">
        <f aca="false">S48</f>
        <v>0</v>
      </c>
      <c r="T47" s="15" t="n">
        <f aca="false">T48</f>
        <v>0</v>
      </c>
      <c r="U47" s="15" t="n">
        <f aca="false">U48</f>
        <v>0</v>
      </c>
      <c r="V47" s="15" t="n">
        <f aca="false">V48</f>
        <v>0</v>
      </c>
      <c r="W47" s="15" t="n">
        <f aca="false">W48</f>
        <v>0</v>
      </c>
      <c r="X47" s="15" t="n">
        <f aca="false">X48</f>
        <v>0</v>
      </c>
      <c r="Y47" s="15" t="n">
        <f aca="false">Y48</f>
        <v>0</v>
      </c>
      <c r="Z47" s="17" t="s">
        <v>34</v>
      </c>
      <c r="AA47" s="17" t="s">
        <v>34</v>
      </c>
      <c r="AB47" s="17" t="s">
        <v>34</v>
      </c>
    </row>
    <row r="48" customFormat="false" ht="26.8" hidden="false" customHeight="false" outlineLevel="0" collapsed="false">
      <c r="A48" s="18" t="n">
        <v>4</v>
      </c>
      <c r="B48" s="19" t="s">
        <v>68</v>
      </c>
      <c r="C48" s="20" t="n">
        <f aca="false">D48+E48+F48+G48+H48+I48+K48+M48+O48+Q48+S48+T48+U48+V48+X48+Y48+W48</f>
        <v>7540538.9</v>
      </c>
      <c r="D48" s="21" t="n">
        <v>0</v>
      </c>
      <c r="E48" s="21" t="n">
        <v>0</v>
      </c>
      <c r="F48" s="21" t="n">
        <v>0</v>
      </c>
      <c r="G48" s="21" t="n">
        <v>0</v>
      </c>
      <c r="H48" s="21" t="n">
        <v>0</v>
      </c>
      <c r="I48" s="21" t="n">
        <v>0</v>
      </c>
      <c r="J48" s="27" t="n">
        <v>0</v>
      </c>
      <c r="K48" s="21" t="n">
        <v>0</v>
      </c>
      <c r="L48" s="21" t="n">
        <v>594</v>
      </c>
      <c r="M48" s="21" t="n">
        <v>7540538.9</v>
      </c>
      <c r="N48" s="21" t="n">
        <v>0</v>
      </c>
      <c r="O48" s="21" t="n">
        <v>0</v>
      </c>
      <c r="P48" s="21" t="n">
        <v>0</v>
      </c>
      <c r="Q48" s="21" t="n">
        <v>0</v>
      </c>
      <c r="R48" s="21" t="n">
        <v>0</v>
      </c>
      <c r="S48" s="21" t="n">
        <v>0</v>
      </c>
      <c r="T48" s="21" t="n">
        <v>0</v>
      </c>
      <c r="U48" s="21" t="n">
        <v>0</v>
      </c>
      <c r="V48" s="21" t="n">
        <v>0</v>
      </c>
      <c r="W48" s="21" t="n">
        <v>0</v>
      </c>
      <c r="X48" s="21" t="n">
        <v>0</v>
      </c>
      <c r="Y48" s="21" t="n">
        <v>0</v>
      </c>
      <c r="Z48" s="23" t="n">
        <v>2027</v>
      </c>
      <c r="AA48" s="23" t="n">
        <v>2027</v>
      </c>
      <c r="AB48" s="23" t="n">
        <v>2027</v>
      </c>
    </row>
    <row r="49" customFormat="false" ht="26.8" hidden="false" customHeight="false" outlineLevel="0" collapsed="false">
      <c r="A49" s="14" t="s">
        <v>53</v>
      </c>
      <c r="B49" s="14"/>
      <c r="C49" s="15" t="n">
        <f aca="false">C50</f>
        <v>9114658.18</v>
      </c>
      <c r="D49" s="15" t="n">
        <f aca="false">D50</f>
        <v>0</v>
      </c>
      <c r="E49" s="15" t="n">
        <f aca="false">E50</f>
        <v>0</v>
      </c>
      <c r="F49" s="15" t="n">
        <f aca="false">F50</f>
        <v>0</v>
      </c>
      <c r="G49" s="15" t="n">
        <f aca="false">G50</f>
        <v>0</v>
      </c>
      <c r="H49" s="15" t="n">
        <f aca="false">H50</f>
        <v>0</v>
      </c>
      <c r="I49" s="15" t="n">
        <f aca="false">I50</f>
        <v>0</v>
      </c>
      <c r="J49" s="16" t="n">
        <f aca="false">J50</f>
        <v>0</v>
      </c>
      <c r="K49" s="15" t="n">
        <f aca="false">K50</f>
        <v>0</v>
      </c>
      <c r="L49" s="15" t="n">
        <f aca="false">L50</f>
        <v>718</v>
      </c>
      <c r="M49" s="15" t="n">
        <f aca="false">M50</f>
        <v>9114658.18</v>
      </c>
      <c r="N49" s="15" t="n">
        <f aca="false">N50</f>
        <v>0</v>
      </c>
      <c r="O49" s="15" t="n">
        <f aca="false">O50</f>
        <v>0</v>
      </c>
      <c r="P49" s="15" t="n">
        <f aca="false">P50</f>
        <v>0</v>
      </c>
      <c r="Q49" s="15" t="n">
        <f aca="false">Q50</f>
        <v>0</v>
      </c>
      <c r="R49" s="15" t="n">
        <f aca="false">R50</f>
        <v>0</v>
      </c>
      <c r="S49" s="15" t="n">
        <f aca="false">S50</f>
        <v>0</v>
      </c>
      <c r="T49" s="15" t="n">
        <f aca="false">T50</f>
        <v>0</v>
      </c>
      <c r="U49" s="15" t="n">
        <f aca="false">U50</f>
        <v>0</v>
      </c>
      <c r="V49" s="15" t="n">
        <f aca="false">V50</f>
        <v>0</v>
      </c>
      <c r="W49" s="15" t="n">
        <f aca="false">W50</f>
        <v>0</v>
      </c>
      <c r="X49" s="15" t="n">
        <f aca="false">X50</f>
        <v>0</v>
      </c>
      <c r="Y49" s="15" t="n">
        <f aca="false">Y50</f>
        <v>0</v>
      </c>
      <c r="Z49" s="17" t="s">
        <v>34</v>
      </c>
      <c r="AA49" s="17" t="s">
        <v>34</v>
      </c>
      <c r="AB49" s="17" t="s">
        <v>34</v>
      </c>
    </row>
    <row r="50" customFormat="false" ht="26.8" hidden="false" customHeight="false" outlineLevel="0" collapsed="false">
      <c r="A50" s="18" t="n">
        <v>5</v>
      </c>
      <c r="B50" s="19" t="s">
        <v>69</v>
      </c>
      <c r="C50" s="20" t="n">
        <f aca="false">D50+E50+F50+G50+H50+I50+K50+M50+O50+Q50+S50+T50+U50+V50+X50+Y50+W50</f>
        <v>9114658.18</v>
      </c>
      <c r="D50" s="21" t="n">
        <v>0</v>
      </c>
      <c r="E50" s="21" t="n">
        <v>0</v>
      </c>
      <c r="F50" s="21" t="n">
        <v>0</v>
      </c>
      <c r="G50" s="21" t="n">
        <v>0</v>
      </c>
      <c r="H50" s="21" t="n">
        <v>0</v>
      </c>
      <c r="I50" s="21" t="n">
        <v>0</v>
      </c>
      <c r="J50" s="27" t="n">
        <v>0</v>
      </c>
      <c r="K50" s="21" t="n">
        <v>0</v>
      </c>
      <c r="L50" s="21" t="n">
        <v>718</v>
      </c>
      <c r="M50" s="21" t="n">
        <v>9114658.18</v>
      </c>
      <c r="N50" s="21" t="n">
        <v>0</v>
      </c>
      <c r="O50" s="21" t="n">
        <v>0</v>
      </c>
      <c r="P50" s="21" t="n">
        <v>0</v>
      </c>
      <c r="Q50" s="21" t="n">
        <v>0</v>
      </c>
      <c r="R50" s="21" t="n">
        <v>0</v>
      </c>
      <c r="S50" s="21" t="n">
        <v>0</v>
      </c>
      <c r="T50" s="21" t="n">
        <v>0</v>
      </c>
      <c r="U50" s="21" t="n">
        <v>0</v>
      </c>
      <c r="V50" s="21" t="n">
        <v>0</v>
      </c>
      <c r="W50" s="21" t="n">
        <v>0</v>
      </c>
      <c r="X50" s="21" t="n">
        <v>0</v>
      </c>
      <c r="Y50" s="21" t="n">
        <v>0</v>
      </c>
      <c r="Z50" s="23" t="n">
        <v>2027</v>
      </c>
      <c r="AA50" s="23" t="n">
        <v>2027</v>
      </c>
      <c r="AB50" s="23" t="n">
        <v>2027</v>
      </c>
    </row>
    <row r="51" customFormat="false" ht="26.8" hidden="false" customHeight="false" outlineLevel="0" collapsed="false">
      <c r="A51" s="14" t="s">
        <v>51</v>
      </c>
      <c r="B51" s="14"/>
      <c r="C51" s="15" t="n">
        <f aca="false">C52</f>
        <v>13227679.42</v>
      </c>
      <c r="D51" s="15" t="n">
        <f aca="false">D52</f>
        <v>0</v>
      </c>
      <c r="E51" s="15" t="n">
        <f aca="false">E52</f>
        <v>0</v>
      </c>
      <c r="F51" s="15" t="n">
        <f aca="false">F52</f>
        <v>0</v>
      </c>
      <c r="G51" s="15" t="n">
        <f aca="false">G52</f>
        <v>0</v>
      </c>
      <c r="H51" s="15" t="n">
        <f aca="false">H52</f>
        <v>0</v>
      </c>
      <c r="I51" s="15" t="n">
        <f aca="false">I52</f>
        <v>0</v>
      </c>
      <c r="J51" s="16" t="n">
        <f aca="false">J52</f>
        <v>0</v>
      </c>
      <c r="K51" s="15" t="n">
        <f aca="false">K52</f>
        <v>0</v>
      </c>
      <c r="L51" s="15" t="n">
        <f aca="false">L52</f>
        <v>1042</v>
      </c>
      <c r="M51" s="15" t="n">
        <f aca="false">M52</f>
        <v>13227679.42</v>
      </c>
      <c r="N51" s="15" t="n">
        <f aca="false">N52</f>
        <v>0</v>
      </c>
      <c r="O51" s="15" t="n">
        <f aca="false">O52</f>
        <v>0</v>
      </c>
      <c r="P51" s="15" t="n">
        <f aca="false">P52</f>
        <v>0</v>
      </c>
      <c r="Q51" s="15" t="n">
        <f aca="false">Q52</f>
        <v>0</v>
      </c>
      <c r="R51" s="15" t="n">
        <f aca="false">R52</f>
        <v>0</v>
      </c>
      <c r="S51" s="15" t="n">
        <f aca="false">S52</f>
        <v>0</v>
      </c>
      <c r="T51" s="15" t="n">
        <f aca="false">T52</f>
        <v>0</v>
      </c>
      <c r="U51" s="15" t="n">
        <f aca="false">U52</f>
        <v>0</v>
      </c>
      <c r="V51" s="15" t="n">
        <f aca="false">V52</f>
        <v>0</v>
      </c>
      <c r="W51" s="15" t="n">
        <f aca="false">W52</f>
        <v>0</v>
      </c>
      <c r="X51" s="15" t="n">
        <f aca="false">X52</f>
        <v>0</v>
      </c>
      <c r="Y51" s="15" t="n">
        <f aca="false">Y52</f>
        <v>0</v>
      </c>
      <c r="Z51" s="17" t="s">
        <v>34</v>
      </c>
      <c r="AA51" s="17" t="s">
        <v>34</v>
      </c>
      <c r="AB51" s="17" t="s">
        <v>34</v>
      </c>
    </row>
    <row r="52" customFormat="false" ht="26.8" hidden="false" customHeight="false" outlineLevel="0" collapsed="false">
      <c r="A52" s="18" t="n">
        <v>6</v>
      </c>
      <c r="B52" s="19" t="s">
        <v>70</v>
      </c>
      <c r="C52" s="20" t="n">
        <f aca="false">D52+E52+F52+G52+H52+I52+K52+M52+O52+Q52+S52+T52+U52+V52+X52+Y52+W52</f>
        <v>13227679.42</v>
      </c>
      <c r="D52" s="21" t="n">
        <v>0</v>
      </c>
      <c r="E52" s="21" t="n">
        <v>0</v>
      </c>
      <c r="F52" s="21" t="n">
        <v>0</v>
      </c>
      <c r="G52" s="21" t="n">
        <v>0</v>
      </c>
      <c r="H52" s="21" t="n">
        <v>0</v>
      </c>
      <c r="I52" s="21" t="n">
        <v>0</v>
      </c>
      <c r="J52" s="27" t="n">
        <v>0</v>
      </c>
      <c r="K52" s="21" t="n">
        <v>0</v>
      </c>
      <c r="L52" s="21" t="n">
        <v>1042</v>
      </c>
      <c r="M52" s="21" t="n">
        <v>13227679.42</v>
      </c>
      <c r="N52" s="21" t="n">
        <v>0</v>
      </c>
      <c r="O52" s="21" t="n">
        <v>0</v>
      </c>
      <c r="P52" s="21" t="n">
        <v>0</v>
      </c>
      <c r="Q52" s="21" t="n">
        <v>0</v>
      </c>
      <c r="R52" s="21" t="n">
        <v>0</v>
      </c>
      <c r="S52" s="21" t="n">
        <v>0</v>
      </c>
      <c r="T52" s="21" t="n">
        <v>0</v>
      </c>
      <c r="U52" s="21" t="n">
        <v>0</v>
      </c>
      <c r="V52" s="21" t="n">
        <v>0</v>
      </c>
      <c r="W52" s="21" t="n">
        <v>0</v>
      </c>
      <c r="X52" s="21" t="n">
        <v>0</v>
      </c>
      <c r="Y52" s="21" t="n">
        <v>0</v>
      </c>
      <c r="Z52" s="23" t="n">
        <v>2027</v>
      </c>
      <c r="AA52" s="23" t="n">
        <v>2027</v>
      </c>
      <c r="AB52" s="23" t="n">
        <v>2027</v>
      </c>
    </row>
    <row r="53" customFormat="false" ht="26.8" hidden="false" customHeight="false" outlineLevel="0" collapsed="false">
      <c r="A53" s="14" t="s">
        <v>71</v>
      </c>
      <c r="B53" s="14"/>
      <c r="C53" s="15" t="n">
        <f aca="false">C54</f>
        <v>8307287.34</v>
      </c>
      <c r="D53" s="15" t="n">
        <f aca="false">D54</f>
        <v>0</v>
      </c>
      <c r="E53" s="15" t="n">
        <f aca="false">E54</f>
        <v>0</v>
      </c>
      <c r="F53" s="15" t="n">
        <f aca="false">F54</f>
        <v>0</v>
      </c>
      <c r="G53" s="15" t="n">
        <f aca="false">G54</f>
        <v>0</v>
      </c>
      <c r="H53" s="15" t="n">
        <f aca="false">H54</f>
        <v>0</v>
      </c>
      <c r="I53" s="15" t="n">
        <f aca="false">I54</f>
        <v>0</v>
      </c>
      <c r="J53" s="16" t="n">
        <f aca="false">J54</f>
        <v>0</v>
      </c>
      <c r="K53" s="15" t="n">
        <f aca="false">K54</f>
        <v>0</v>
      </c>
      <c r="L53" s="15" t="n">
        <f aca="false">L54</f>
        <v>654.4</v>
      </c>
      <c r="M53" s="15" t="n">
        <f aca="false">M54</f>
        <v>8307287.34</v>
      </c>
      <c r="N53" s="15" t="n">
        <f aca="false">N54</f>
        <v>0</v>
      </c>
      <c r="O53" s="15" t="n">
        <f aca="false">O54</f>
        <v>0</v>
      </c>
      <c r="P53" s="15" t="n">
        <f aca="false">P54</f>
        <v>0</v>
      </c>
      <c r="Q53" s="15" t="n">
        <f aca="false">Q54</f>
        <v>0</v>
      </c>
      <c r="R53" s="15" t="n">
        <f aca="false">R54</f>
        <v>0</v>
      </c>
      <c r="S53" s="15" t="n">
        <f aca="false">S54</f>
        <v>0</v>
      </c>
      <c r="T53" s="15" t="n">
        <f aca="false">T54</f>
        <v>0</v>
      </c>
      <c r="U53" s="15" t="n">
        <f aca="false">U54</f>
        <v>0</v>
      </c>
      <c r="V53" s="15" t="n">
        <f aca="false">V54</f>
        <v>0</v>
      </c>
      <c r="W53" s="15" t="n">
        <f aca="false">W54</f>
        <v>0</v>
      </c>
      <c r="X53" s="15" t="n">
        <f aca="false">X54</f>
        <v>0</v>
      </c>
      <c r="Y53" s="15" t="n">
        <f aca="false">Y54</f>
        <v>0</v>
      </c>
      <c r="Z53" s="17" t="s">
        <v>34</v>
      </c>
      <c r="AA53" s="17" t="s">
        <v>34</v>
      </c>
      <c r="AB53" s="17" t="s">
        <v>34</v>
      </c>
    </row>
    <row r="54" customFormat="false" ht="26.8" hidden="false" customHeight="false" outlineLevel="0" collapsed="false">
      <c r="A54" s="18" t="n">
        <v>7</v>
      </c>
      <c r="B54" s="19" t="s">
        <v>72</v>
      </c>
      <c r="C54" s="20" t="n">
        <f aca="false">D54+E54+F54+G54+H54+I54+K54+M54+O54+Q54+S54+T54+U54+V54+X54+Y54+W54</f>
        <v>8307287.34</v>
      </c>
      <c r="D54" s="21" t="n">
        <v>0</v>
      </c>
      <c r="E54" s="21" t="n">
        <v>0</v>
      </c>
      <c r="F54" s="21" t="n">
        <v>0</v>
      </c>
      <c r="G54" s="21" t="n">
        <v>0</v>
      </c>
      <c r="H54" s="21" t="n">
        <v>0</v>
      </c>
      <c r="I54" s="21" t="n">
        <v>0</v>
      </c>
      <c r="J54" s="27" t="n">
        <v>0</v>
      </c>
      <c r="K54" s="21" t="n">
        <v>0</v>
      </c>
      <c r="L54" s="21" t="n">
        <v>654.4</v>
      </c>
      <c r="M54" s="21" t="n">
        <v>8307287.34</v>
      </c>
      <c r="N54" s="21" t="n">
        <v>0</v>
      </c>
      <c r="O54" s="21" t="n">
        <v>0</v>
      </c>
      <c r="P54" s="21" t="n">
        <v>0</v>
      </c>
      <c r="Q54" s="21" t="n">
        <v>0</v>
      </c>
      <c r="R54" s="21" t="n">
        <v>0</v>
      </c>
      <c r="S54" s="21" t="n">
        <v>0</v>
      </c>
      <c r="T54" s="21" t="n">
        <v>0</v>
      </c>
      <c r="U54" s="21" t="n">
        <v>0</v>
      </c>
      <c r="V54" s="21" t="n">
        <v>0</v>
      </c>
      <c r="W54" s="21" t="n">
        <v>0</v>
      </c>
      <c r="X54" s="21" t="n">
        <v>0</v>
      </c>
      <c r="Y54" s="21" t="n">
        <v>0</v>
      </c>
      <c r="Z54" s="23" t="n">
        <v>2027</v>
      </c>
      <c r="AA54" s="23" t="n">
        <v>2027</v>
      </c>
      <c r="AB54" s="23" t="n">
        <v>2027</v>
      </c>
    </row>
    <row r="55" customFormat="false" ht="26.8" hidden="false" customHeight="false" outlineLevel="0" collapsed="false">
      <c r="A55" s="33" t="s">
        <v>73</v>
      </c>
      <c r="B55" s="33"/>
      <c r="C55" s="20" t="n">
        <f aca="false">C56+C60+C62</f>
        <v>75388068.75</v>
      </c>
      <c r="D55" s="20" t="n">
        <f aca="false">D56+D60+D62</f>
        <v>0</v>
      </c>
      <c r="E55" s="20" t="n">
        <f aca="false">E56+E60+E62</f>
        <v>0</v>
      </c>
      <c r="F55" s="20" t="n">
        <f aca="false">F56+F60+F62</f>
        <v>0</v>
      </c>
      <c r="G55" s="20" t="n">
        <f aca="false">G56+G60+G62</f>
        <v>0</v>
      </c>
      <c r="H55" s="20" t="n">
        <f aca="false">H56+H60+H62</f>
        <v>0</v>
      </c>
      <c r="I55" s="20" t="n">
        <f aca="false">I56+I60+I62</f>
        <v>0</v>
      </c>
      <c r="J55" s="30" t="n">
        <f aca="false">J56+J60+J62</f>
        <v>0</v>
      </c>
      <c r="K55" s="20" t="n">
        <f aca="false">K56+K60+K62</f>
        <v>0</v>
      </c>
      <c r="L55" s="20" t="n">
        <f aca="false">L56+L60+L62</f>
        <v>6090.5</v>
      </c>
      <c r="M55" s="20" t="n">
        <f aca="false">M56+M60+M62</f>
        <v>75388068.75</v>
      </c>
      <c r="N55" s="20" t="n">
        <f aca="false">N56+N60+N62</f>
        <v>0</v>
      </c>
      <c r="O55" s="20" t="n">
        <f aca="false">O56+O60+O62</f>
        <v>0</v>
      </c>
      <c r="P55" s="20" t="n">
        <f aca="false">P56+P60+P62</f>
        <v>0</v>
      </c>
      <c r="Q55" s="20" t="n">
        <f aca="false">Q56+Q60+Q62</f>
        <v>0</v>
      </c>
      <c r="R55" s="20" t="n">
        <f aca="false">R56+R60+R62</f>
        <v>0</v>
      </c>
      <c r="S55" s="20" t="n">
        <f aca="false">S56+S60+S62</f>
        <v>0</v>
      </c>
      <c r="T55" s="20" t="n">
        <f aca="false">T56+T60+T62</f>
        <v>0</v>
      </c>
      <c r="U55" s="20" t="n">
        <f aca="false">U56+U60+U62</f>
        <v>0</v>
      </c>
      <c r="V55" s="20" t="n">
        <f aca="false">V56+V60+V62</f>
        <v>0</v>
      </c>
      <c r="W55" s="20" t="n">
        <f aca="false">W56+W60+W62</f>
        <v>0</v>
      </c>
      <c r="X55" s="20" t="n">
        <f aca="false">X56+X60+X62</f>
        <v>0</v>
      </c>
      <c r="Y55" s="20" t="n">
        <f aca="false">Y56+Y60+Y62</f>
        <v>0</v>
      </c>
      <c r="Z55" s="17" t="s">
        <v>34</v>
      </c>
      <c r="AA55" s="17" t="s">
        <v>34</v>
      </c>
      <c r="AB55" s="17" t="s">
        <v>34</v>
      </c>
    </row>
    <row r="56" customFormat="false" ht="26.8" hidden="false" customHeight="false" outlineLevel="0" collapsed="false">
      <c r="A56" s="14" t="s">
        <v>35</v>
      </c>
      <c r="B56" s="14"/>
      <c r="C56" s="15" t="n">
        <f aca="false">C57+C58+C59</f>
        <v>57437679.22</v>
      </c>
      <c r="D56" s="15" t="n">
        <f aca="false">D57+D58+D59</f>
        <v>0</v>
      </c>
      <c r="E56" s="15" t="n">
        <f aca="false">E57+E58+E59</f>
        <v>0</v>
      </c>
      <c r="F56" s="15" t="n">
        <f aca="false">F57+F58+F59</f>
        <v>0</v>
      </c>
      <c r="G56" s="15" t="n">
        <f aca="false">G57+G58+G59</f>
        <v>0</v>
      </c>
      <c r="H56" s="15" t="n">
        <f aca="false">H57+H58+H59</f>
        <v>0</v>
      </c>
      <c r="I56" s="15" t="n">
        <f aca="false">I57+I58+I59</f>
        <v>0</v>
      </c>
      <c r="J56" s="16" t="n">
        <f aca="false">J57+J58+J59</f>
        <v>0</v>
      </c>
      <c r="K56" s="15" t="n">
        <f aca="false">K57+K58+K59</f>
        <v>0</v>
      </c>
      <c r="L56" s="15" t="n">
        <f aca="false">L57+L58+L59</f>
        <v>4830</v>
      </c>
      <c r="M56" s="15" t="n">
        <f aca="false">M57+M58+M59</f>
        <v>57437679.22</v>
      </c>
      <c r="N56" s="15" t="n">
        <f aca="false">N57+N58+N59</f>
        <v>0</v>
      </c>
      <c r="O56" s="15" t="n">
        <f aca="false">O57+O58+O59</f>
        <v>0</v>
      </c>
      <c r="P56" s="15" t="n">
        <f aca="false">P57+P58+P59</f>
        <v>0</v>
      </c>
      <c r="Q56" s="15" t="n">
        <f aca="false">Q57+Q58+Q59</f>
        <v>0</v>
      </c>
      <c r="R56" s="15" t="n">
        <f aca="false">R57+R58+R59</f>
        <v>0</v>
      </c>
      <c r="S56" s="15" t="n">
        <f aca="false">S57+S58+S59</f>
        <v>0</v>
      </c>
      <c r="T56" s="15" t="n">
        <f aca="false">T57+T58+T59</f>
        <v>0</v>
      </c>
      <c r="U56" s="15" t="n">
        <f aca="false">U57+U58+U59</f>
        <v>0</v>
      </c>
      <c r="V56" s="15" t="n">
        <f aca="false">V57+V58+V59</f>
        <v>0</v>
      </c>
      <c r="W56" s="15" t="n">
        <f aca="false">W57+W58+W59</f>
        <v>0</v>
      </c>
      <c r="X56" s="15" t="n">
        <f aca="false">X57+X58+X59</f>
        <v>0</v>
      </c>
      <c r="Y56" s="15" t="n">
        <f aca="false">Y57+Y58+Y59</f>
        <v>0</v>
      </c>
      <c r="Z56" s="17" t="s">
        <v>34</v>
      </c>
      <c r="AA56" s="17" t="s">
        <v>34</v>
      </c>
      <c r="AB56" s="17" t="s">
        <v>34</v>
      </c>
    </row>
    <row r="57" customFormat="false" ht="26.8" hidden="false" customHeight="false" outlineLevel="0" collapsed="false">
      <c r="A57" s="18" t="n">
        <v>1</v>
      </c>
      <c r="B57" s="19" t="s">
        <v>74</v>
      </c>
      <c r="C57" s="20" t="n">
        <f aca="false">D57+E57+F57+G57+H57+I57+K57+M57+O57+Q57+S57+T57+U57+V57+X57+Y57+W57</f>
        <v>38015148.92</v>
      </c>
      <c r="D57" s="21" t="n">
        <v>0</v>
      </c>
      <c r="E57" s="21" t="n">
        <v>0</v>
      </c>
      <c r="F57" s="21" t="n">
        <v>0</v>
      </c>
      <c r="G57" s="21" t="n">
        <v>0</v>
      </c>
      <c r="H57" s="21" t="n">
        <v>0</v>
      </c>
      <c r="I57" s="21" t="n">
        <v>0</v>
      </c>
      <c r="J57" s="27" t="n">
        <v>0</v>
      </c>
      <c r="K57" s="21" t="n">
        <v>0</v>
      </c>
      <c r="L57" s="21" t="n">
        <v>3300</v>
      </c>
      <c r="M57" s="21" t="n">
        <v>38015148.92</v>
      </c>
      <c r="N57" s="21" t="n">
        <v>0</v>
      </c>
      <c r="O57" s="21" t="n">
        <v>0</v>
      </c>
      <c r="P57" s="21" t="n">
        <v>0</v>
      </c>
      <c r="Q57" s="21" t="n">
        <v>0</v>
      </c>
      <c r="R57" s="21" t="n">
        <v>0</v>
      </c>
      <c r="S57" s="21" t="n">
        <v>0</v>
      </c>
      <c r="T57" s="21" t="n">
        <v>0</v>
      </c>
      <c r="U57" s="21" t="n">
        <v>0</v>
      </c>
      <c r="V57" s="21" t="n">
        <v>0</v>
      </c>
      <c r="W57" s="21" t="n">
        <v>0</v>
      </c>
      <c r="X57" s="21" t="n">
        <v>0</v>
      </c>
      <c r="Y57" s="21" t="n">
        <v>0</v>
      </c>
      <c r="Z57" s="23" t="n">
        <v>2028</v>
      </c>
      <c r="AA57" s="23" t="n">
        <v>2028</v>
      </c>
      <c r="AB57" s="23" t="n">
        <v>2028</v>
      </c>
    </row>
    <row r="58" customFormat="false" ht="26.8" hidden="false" customHeight="false" outlineLevel="0" collapsed="false">
      <c r="A58" s="18" t="n">
        <v>2</v>
      </c>
      <c r="B58" s="19" t="s">
        <v>75</v>
      </c>
      <c r="C58" s="20" t="n">
        <f aca="false">D58+E58+F58+G58+H58+I58+K58+M58+O58+Q58+S58+T58+U58+V58+X58+Y58+W58</f>
        <v>9266922.3</v>
      </c>
      <c r="D58" s="21" t="n">
        <v>0</v>
      </c>
      <c r="E58" s="21" t="n">
        <v>0</v>
      </c>
      <c r="F58" s="21" t="n">
        <v>0</v>
      </c>
      <c r="G58" s="21" t="n">
        <v>0</v>
      </c>
      <c r="H58" s="21" t="n">
        <v>0</v>
      </c>
      <c r="I58" s="21" t="n">
        <v>0</v>
      </c>
      <c r="J58" s="27" t="n">
        <v>0</v>
      </c>
      <c r="K58" s="21" t="n">
        <v>0</v>
      </c>
      <c r="L58" s="21" t="n">
        <v>730</v>
      </c>
      <c r="M58" s="21" t="n">
        <v>9266922.3</v>
      </c>
      <c r="N58" s="21" t="n">
        <v>0</v>
      </c>
      <c r="O58" s="21" t="n">
        <v>0</v>
      </c>
      <c r="P58" s="21" t="n">
        <v>0</v>
      </c>
      <c r="Q58" s="21" t="n">
        <v>0</v>
      </c>
      <c r="R58" s="21" t="n">
        <v>0</v>
      </c>
      <c r="S58" s="21" t="n">
        <v>0</v>
      </c>
      <c r="T58" s="21" t="n">
        <v>0</v>
      </c>
      <c r="U58" s="21" t="n">
        <v>0</v>
      </c>
      <c r="V58" s="21" t="n">
        <v>0</v>
      </c>
      <c r="W58" s="21" t="n">
        <v>0</v>
      </c>
      <c r="X58" s="21" t="n">
        <v>0</v>
      </c>
      <c r="Y58" s="21" t="n">
        <v>0</v>
      </c>
      <c r="Z58" s="23" t="n">
        <v>2028</v>
      </c>
      <c r="AA58" s="23" t="n">
        <v>2028</v>
      </c>
      <c r="AB58" s="23" t="n">
        <v>2028</v>
      </c>
    </row>
    <row r="59" customFormat="false" ht="26.8" hidden="false" customHeight="false" outlineLevel="0" collapsed="false">
      <c r="A59" s="18" t="n">
        <v>3</v>
      </c>
      <c r="B59" s="19" t="s">
        <v>76</v>
      </c>
      <c r="C59" s="20" t="n">
        <f aca="false">D59+E59+F59+G59+H59+I59+K59+M59+O59+Q59+S59+T59+U59+V59+X59+Y59+W59</f>
        <v>10155608</v>
      </c>
      <c r="D59" s="21" t="n">
        <v>0</v>
      </c>
      <c r="E59" s="21" t="n">
        <v>0</v>
      </c>
      <c r="F59" s="21" t="n">
        <v>0</v>
      </c>
      <c r="G59" s="21" t="n">
        <v>0</v>
      </c>
      <c r="H59" s="21" t="n">
        <v>0</v>
      </c>
      <c r="I59" s="21" t="n">
        <v>0</v>
      </c>
      <c r="J59" s="27" t="n">
        <v>0</v>
      </c>
      <c r="K59" s="21" t="n">
        <v>0</v>
      </c>
      <c r="L59" s="21" t="n">
        <v>800</v>
      </c>
      <c r="M59" s="21" t="n">
        <v>10155608</v>
      </c>
      <c r="N59" s="21" t="n">
        <v>0</v>
      </c>
      <c r="O59" s="21" t="n">
        <v>0</v>
      </c>
      <c r="P59" s="21" t="n">
        <v>0</v>
      </c>
      <c r="Q59" s="21" t="n">
        <v>0</v>
      </c>
      <c r="R59" s="21" t="n">
        <v>0</v>
      </c>
      <c r="S59" s="21" t="n">
        <v>0</v>
      </c>
      <c r="T59" s="21" t="n">
        <v>0</v>
      </c>
      <c r="U59" s="21" t="n">
        <v>0</v>
      </c>
      <c r="V59" s="21" t="n">
        <v>0</v>
      </c>
      <c r="W59" s="21" t="n">
        <v>0</v>
      </c>
      <c r="X59" s="21" t="n">
        <v>0</v>
      </c>
      <c r="Y59" s="21" t="n">
        <v>0</v>
      </c>
      <c r="Z59" s="23" t="n">
        <v>2028</v>
      </c>
      <c r="AA59" s="23" t="n">
        <v>2028</v>
      </c>
      <c r="AB59" s="23" t="n">
        <v>2028</v>
      </c>
    </row>
    <row r="60" customFormat="false" ht="26.8" hidden="false" customHeight="false" outlineLevel="0" collapsed="false">
      <c r="A60" s="14" t="s">
        <v>67</v>
      </c>
      <c r="B60" s="14"/>
      <c r="C60" s="15" t="n">
        <f aca="false">C61</f>
        <v>6652275.63</v>
      </c>
      <c r="D60" s="15" t="n">
        <f aca="false">D61</f>
        <v>0</v>
      </c>
      <c r="E60" s="15" t="n">
        <f aca="false">E61</f>
        <v>0</v>
      </c>
      <c r="F60" s="15" t="n">
        <f aca="false">F61</f>
        <v>0</v>
      </c>
      <c r="G60" s="15" t="n">
        <f aca="false">G61</f>
        <v>0</v>
      </c>
      <c r="H60" s="15" t="n">
        <f aca="false">H61</f>
        <v>0</v>
      </c>
      <c r="I60" s="15" t="n">
        <f aca="false">I61</f>
        <v>0</v>
      </c>
      <c r="J60" s="16" t="n">
        <f aca="false">J61</f>
        <v>0</v>
      </c>
      <c r="K60" s="15" t="n">
        <f aca="false">K61</f>
        <v>0</v>
      </c>
      <c r="L60" s="15" t="n">
        <f aca="false">L61</f>
        <v>370.5</v>
      </c>
      <c r="M60" s="15" t="n">
        <f aca="false">M61</f>
        <v>6652275.63</v>
      </c>
      <c r="N60" s="15" t="n">
        <f aca="false">N61</f>
        <v>0</v>
      </c>
      <c r="O60" s="15" t="n">
        <f aca="false">O61</f>
        <v>0</v>
      </c>
      <c r="P60" s="15" t="n">
        <f aca="false">P61</f>
        <v>0</v>
      </c>
      <c r="Q60" s="15" t="n">
        <f aca="false">Q61</f>
        <v>0</v>
      </c>
      <c r="R60" s="15" t="n">
        <f aca="false">R61</f>
        <v>0</v>
      </c>
      <c r="S60" s="15" t="n">
        <f aca="false">S61</f>
        <v>0</v>
      </c>
      <c r="T60" s="15" t="n">
        <f aca="false">T61</f>
        <v>0</v>
      </c>
      <c r="U60" s="15" t="n">
        <f aca="false">U61</f>
        <v>0</v>
      </c>
      <c r="V60" s="15" t="n">
        <f aca="false">V61</f>
        <v>0</v>
      </c>
      <c r="W60" s="15" t="n">
        <f aca="false">W61</f>
        <v>0</v>
      </c>
      <c r="X60" s="15" t="n">
        <f aca="false">X61</f>
        <v>0</v>
      </c>
      <c r="Y60" s="15" t="n">
        <f aca="false">Y61</f>
        <v>0</v>
      </c>
      <c r="Z60" s="17" t="s">
        <v>34</v>
      </c>
      <c r="AA60" s="17" t="s">
        <v>34</v>
      </c>
      <c r="AB60" s="17" t="s">
        <v>34</v>
      </c>
    </row>
    <row r="61" customFormat="false" ht="26.8" hidden="false" customHeight="false" outlineLevel="0" collapsed="false">
      <c r="A61" s="18" t="n">
        <v>4</v>
      </c>
      <c r="B61" s="19" t="s">
        <v>77</v>
      </c>
      <c r="C61" s="20" t="n">
        <f aca="false">D61+E61+F61+G61+H61+I61+K61+M61+O61+Q61+S61+T61+U61+V61+X61+Y61+W61</f>
        <v>6652275.63</v>
      </c>
      <c r="D61" s="21" t="n">
        <v>0</v>
      </c>
      <c r="E61" s="21" t="n">
        <v>0</v>
      </c>
      <c r="F61" s="21" t="n">
        <v>0</v>
      </c>
      <c r="G61" s="21" t="n">
        <v>0</v>
      </c>
      <c r="H61" s="21" t="n">
        <v>0</v>
      </c>
      <c r="I61" s="21" t="n">
        <v>0</v>
      </c>
      <c r="J61" s="27" t="n">
        <v>0</v>
      </c>
      <c r="K61" s="21" t="n">
        <v>0</v>
      </c>
      <c r="L61" s="21" t="n">
        <v>370.5</v>
      </c>
      <c r="M61" s="21" t="n">
        <v>6652275.63</v>
      </c>
      <c r="N61" s="21" t="n">
        <v>0</v>
      </c>
      <c r="O61" s="21" t="n">
        <v>0</v>
      </c>
      <c r="P61" s="21" t="n">
        <v>0</v>
      </c>
      <c r="Q61" s="21" t="n">
        <v>0</v>
      </c>
      <c r="R61" s="21" t="n">
        <v>0</v>
      </c>
      <c r="S61" s="21" t="n">
        <v>0</v>
      </c>
      <c r="T61" s="21" t="n">
        <v>0</v>
      </c>
      <c r="U61" s="21" t="n">
        <v>0</v>
      </c>
      <c r="V61" s="21" t="n">
        <v>0</v>
      </c>
      <c r="W61" s="21" t="n">
        <v>0</v>
      </c>
      <c r="X61" s="21" t="n">
        <v>0</v>
      </c>
      <c r="Y61" s="21" t="n">
        <v>0</v>
      </c>
      <c r="Z61" s="23" t="n">
        <v>2028</v>
      </c>
      <c r="AA61" s="23" t="n">
        <v>2028</v>
      </c>
      <c r="AB61" s="23" t="n">
        <v>2028</v>
      </c>
    </row>
    <row r="62" customFormat="false" ht="26.8" hidden="false" customHeight="false" outlineLevel="0" collapsed="false">
      <c r="A62" s="14" t="s">
        <v>57</v>
      </c>
      <c r="B62" s="14"/>
      <c r="C62" s="15" t="n">
        <f aca="false">C63</f>
        <v>11298113.9</v>
      </c>
      <c r="D62" s="15" t="n">
        <f aca="false">D63</f>
        <v>0</v>
      </c>
      <c r="E62" s="15" t="n">
        <f aca="false">E63</f>
        <v>0</v>
      </c>
      <c r="F62" s="15" t="n">
        <f aca="false">F63</f>
        <v>0</v>
      </c>
      <c r="G62" s="15" t="n">
        <f aca="false">G63</f>
        <v>0</v>
      </c>
      <c r="H62" s="15" t="n">
        <f aca="false">H63</f>
        <v>0</v>
      </c>
      <c r="I62" s="15" t="n">
        <f aca="false">I63</f>
        <v>0</v>
      </c>
      <c r="J62" s="16" t="n">
        <f aca="false">J63</f>
        <v>0</v>
      </c>
      <c r="K62" s="15" t="n">
        <f aca="false">K63</f>
        <v>0</v>
      </c>
      <c r="L62" s="15" t="n">
        <f aca="false">L63</f>
        <v>890</v>
      </c>
      <c r="M62" s="15" t="n">
        <f aca="false">M63</f>
        <v>11298113.9</v>
      </c>
      <c r="N62" s="15" t="n">
        <f aca="false">N63</f>
        <v>0</v>
      </c>
      <c r="O62" s="15" t="n">
        <f aca="false">O63</f>
        <v>0</v>
      </c>
      <c r="P62" s="15" t="n">
        <f aca="false">P63</f>
        <v>0</v>
      </c>
      <c r="Q62" s="15" t="n">
        <f aca="false">Q63</f>
        <v>0</v>
      </c>
      <c r="R62" s="15" t="n">
        <f aca="false">R63</f>
        <v>0</v>
      </c>
      <c r="S62" s="15" t="n">
        <f aca="false">S63</f>
        <v>0</v>
      </c>
      <c r="T62" s="15" t="n">
        <f aca="false">T63</f>
        <v>0</v>
      </c>
      <c r="U62" s="15" t="n">
        <f aca="false">U63</f>
        <v>0</v>
      </c>
      <c r="V62" s="15" t="n">
        <f aca="false">V63</f>
        <v>0</v>
      </c>
      <c r="W62" s="15" t="n">
        <f aca="false">W63</f>
        <v>0</v>
      </c>
      <c r="X62" s="15" t="n">
        <f aca="false">X63</f>
        <v>0</v>
      </c>
      <c r="Y62" s="15" t="n">
        <f aca="false">Y63</f>
        <v>0</v>
      </c>
      <c r="Z62" s="17" t="s">
        <v>34</v>
      </c>
      <c r="AA62" s="17" t="s">
        <v>34</v>
      </c>
      <c r="AB62" s="17" t="s">
        <v>34</v>
      </c>
    </row>
    <row r="63" customFormat="false" ht="47.25" hidden="false" customHeight="true" outlineLevel="0" collapsed="false">
      <c r="A63" s="18" t="n">
        <v>5</v>
      </c>
      <c r="B63" s="19" t="s">
        <v>78</v>
      </c>
      <c r="C63" s="20" t="n">
        <f aca="false">D63+E63+F63+G63+H63+I63+K63+M63+O63+Q63+S63+T63+U63+V63+X63+Y63+W63</f>
        <v>11298113.9</v>
      </c>
      <c r="D63" s="21" t="n">
        <v>0</v>
      </c>
      <c r="E63" s="21" t="n">
        <v>0</v>
      </c>
      <c r="F63" s="21" t="n">
        <v>0</v>
      </c>
      <c r="G63" s="21" t="n">
        <v>0</v>
      </c>
      <c r="H63" s="21" t="n">
        <v>0</v>
      </c>
      <c r="I63" s="21" t="n">
        <v>0</v>
      </c>
      <c r="J63" s="27" t="n">
        <v>0</v>
      </c>
      <c r="K63" s="21" t="n">
        <v>0</v>
      </c>
      <c r="L63" s="21" t="n">
        <v>890</v>
      </c>
      <c r="M63" s="21" t="n">
        <v>11298113.9</v>
      </c>
      <c r="N63" s="21" t="n">
        <v>0</v>
      </c>
      <c r="O63" s="21" t="n">
        <v>0</v>
      </c>
      <c r="P63" s="21" t="n">
        <v>0</v>
      </c>
      <c r="Q63" s="21" t="n">
        <v>0</v>
      </c>
      <c r="R63" s="21" t="n">
        <v>0</v>
      </c>
      <c r="S63" s="21" t="n">
        <v>0</v>
      </c>
      <c r="T63" s="21" t="n">
        <v>0</v>
      </c>
      <c r="U63" s="21" t="n">
        <v>0</v>
      </c>
      <c r="V63" s="21" t="n">
        <v>0</v>
      </c>
      <c r="W63" s="21" t="n">
        <v>0</v>
      </c>
      <c r="X63" s="21" t="n">
        <v>0</v>
      </c>
      <c r="Y63" s="21" t="n">
        <v>0</v>
      </c>
      <c r="Z63" s="23" t="n">
        <v>2028</v>
      </c>
      <c r="AA63" s="23" t="n">
        <v>2028</v>
      </c>
      <c r="AB63" s="23" t="n">
        <v>2028</v>
      </c>
    </row>
  </sheetData>
  <mergeCells count="45">
    <mergeCell ref="S1:AB1"/>
    <mergeCell ref="A2:AB2"/>
    <mergeCell ref="A4:A10"/>
    <mergeCell ref="B4:B10"/>
    <mergeCell ref="C4:C9"/>
    <mergeCell ref="D4:S4"/>
    <mergeCell ref="T4:Y4"/>
    <mergeCell ref="Z4:Z10"/>
    <mergeCell ref="AA4:AA10"/>
    <mergeCell ref="AB4:AB10"/>
    <mergeCell ref="D5:I5"/>
    <mergeCell ref="J5:K9"/>
    <mergeCell ref="L5:M9"/>
    <mergeCell ref="N5:O9"/>
    <mergeCell ref="P5:Q9"/>
    <mergeCell ref="R5:S9"/>
    <mergeCell ref="T5:T9"/>
    <mergeCell ref="U5:U9"/>
    <mergeCell ref="V5:V9"/>
    <mergeCell ref="W5:W9"/>
    <mergeCell ref="X5:X9"/>
    <mergeCell ref="Y5:Y9"/>
    <mergeCell ref="D6:D9"/>
    <mergeCell ref="E6:E9"/>
    <mergeCell ref="F6:F9"/>
    <mergeCell ref="G6:G9"/>
    <mergeCell ref="H6:H9"/>
    <mergeCell ref="I6:I9"/>
    <mergeCell ref="A12:B12"/>
    <mergeCell ref="A13:B13"/>
    <mergeCell ref="A14:B14"/>
    <mergeCell ref="A30:B30"/>
    <mergeCell ref="A32:B32"/>
    <mergeCell ref="A34:B34"/>
    <mergeCell ref="A36:B36"/>
    <mergeCell ref="A42:B42"/>
    <mergeCell ref="A43:B43"/>
    <mergeCell ref="A47:B47"/>
    <mergeCell ref="A49:B49"/>
    <mergeCell ref="A51:B51"/>
    <mergeCell ref="A53:B53"/>
    <mergeCell ref="A55:B55"/>
    <mergeCell ref="A56:B56"/>
    <mergeCell ref="A60:B60"/>
    <mergeCell ref="A62:B62"/>
  </mergeCells>
  <printOptions headings="false" gridLines="false" gridLinesSet="true" horizontalCentered="false" verticalCentered="false"/>
  <pageMargins left="0.708333333333333" right="0.708333333333333" top="0.747916666666667" bottom="0.747916666666667" header="0.511811023622047" footer="0.511811023622047"/>
  <pageSetup paperSize="9" scale="100" fitToWidth="1" fitToHeight="2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U59"/>
  <sheetViews>
    <sheetView showFormulas="false" showGridLines="true" showRowColHeaders="true" showZeros="true" rightToLeft="false" tabSelected="false" showOutlineSymbols="true" defaultGridColor="true" view="pageBreakPreview" topLeftCell="A16" colorId="64" zoomScale="44" zoomScaleNormal="40" zoomScalePageLayoutView="44" workbookViewId="0">
      <selection pane="topLeft" activeCell="M15" activeCellId="0" sqref="M15"/>
    </sheetView>
  </sheetViews>
  <sheetFormatPr defaultColWidth="9.1484375" defaultRowHeight="15" customHeight="false" zeroHeight="false" outlineLevelRow="0" outlineLevelCol="0"/>
  <cols>
    <col collapsed="false" customWidth="true" hidden="false" outlineLevel="0" max="1" min="1" style="1" width="19.42"/>
    <col collapsed="false" customWidth="true" hidden="false" outlineLevel="0" max="2" min="2" style="1" width="136"/>
    <col collapsed="false" customWidth="true" hidden="false" outlineLevel="0" max="3" min="3" style="1" width="40.57"/>
    <col collapsed="false" customWidth="true" hidden="false" outlineLevel="0" max="4" min="4" style="1" width="41.29"/>
    <col collapsed="false" customWidth="true" hidden="false" outlineLevel="0" max="5" min="5" style="1" width="63.85"/>
    <col collapsed="false" customWidth="true" hidden="false" outlineLevel="0" max="6" min="6" style="1" width="39.14"/>
    <col collapsed="false" customWidth="true" hidden="false" outlineLevel="0" max="7" min="7" style="1" width="39"/>
    <col collapsed="false" customWidth="true" hidden="false" outlineLevel="0" max="8" min="8" style="1" width="43.29"/>
    <col collapsed="false" customWidth="true" hidden="false" outlineLevel="0" max="9" min="9" style="1" width="42.29"/>
    <col collapsed="false" customWidth="true" hidden="false" outlineLevel="0" max="10" min="10" style="1" width="40.14"/>
    <col collapsed="false" customWidth="true" hidden="false" outlineLevel="0" max="11" min="11" style="1" width="40.84"/>
    <col collapsed="false" customWidth="true" hidden="false" outlineLevel="0" max="12" min="12" style="1" width="43.71"/>
    <col collapsed="false" customWidth="true" hidden="false" outlineLevel="0" max="13" min="13" style="1" width="78.29"/>
    <col collapsed="false" customWidth="true" hidden="false" outlineLevel="0" max="14" min="14" style="1" width="53.14"/>
    <col collapsed="false" customWidth="true" hidden="false" outlineLevel="0" max="15" min="15" style="1" width="34.14"/>
    <col collapsed="false" customWidth="true" hidden="false" outlineLevel="0" max="16" min="16" style="1" width="37.29"/>
    <col collapsed="false" customWidth="true" hidden="false" outlineLevel="0" max="17" min="17" style="1" width="31.71"/>
    <col collapsed="false" customWidth="true" hidden="false" outlineLevel="0" max="18" min="18" style="1" width="40.84"/>
    <col collapsed="false" customWidth="true" hidden="false" outlineLevel="0" max="19" min="19" style="1" width="41.29"/>
    <col collapsed="false" customWidth="true" hidden="false" outlineLevel="0" max="20" min="20" style="1" width="40.43"/>
  </cols>
  <sheetData>
    <row r="1" customFormat="false" ht="12.75" hidden="false" customHeight="true" outlineLevel="0" collapsed="false">
      <c r="A1" s="34"/>
      <c r="B1" s="34"/>
      <c r="C1" s="34"/>
      <c r="D1" s="35"/>
      <c r="E1" s="35"/>
      <c r="F1" s="35"/>
      <c r="G1" s="35"/>
      <c r="H1" s="35"/>
      <c r="I1" s="35"/>
      <c r="J1" s="35"/>
      <c r="K1" s="36"/>
      <c r="L1" s="36"/>
      <c r="M1" s="34"/>
      <c r="N1" s="37"/>
      <c r="O1" s="37"/>
      <c r="P1" s="37"/>
      <c r="Q1" s="37"/>
      <c r="R1" s="37"/>
      <c r="S1" s="38"/>
      <c r="T1" s="38"/>
    </row>
    <row r="2" customFormat="false" ht="184.5" hidden="false" customHeight="true" outlineLevel="0" collapsed="false">
      <c r="A2" s="34"/>
      <c r="B2" s="34"/>
      <c r="C2" s="34"/>
      <c r="D2" s="35"/>
      <c r="E2" s="35"/>
      <c r="F2" s="35"/>
      <c r="G2" s="35"/>
      <c r="H2" s="35"/>
      <c r="I2" s="35"/>
      <c r="J2" s="35"/>
      <c r="K2" s="36"/>
      <c r="L2" s="36"/>
      <c r="M2" s="34"/>
      <c r="N2" s="37"/>
      <c r="O2" s="37"/>
      <c r="P2" s="37"/>
      <c r="Q2" s="39" t="s">
        <v>79</v>
      </c>
      <c r="R2" s="39"/>
      <c r="S2" s="39"/>
      <c r="T2" s="39"/>
    </row>
    <row r="3" customFormat="false" ht="30.75" hidden="false" customHeight="true" outlineLevel="0" collapsed="false">
      <c r="A3" s="34"/>
      <c r="B3" s="34"/>
      <c r="C3" s="34"/>
      <c r="D3" s="35"/>
      <c r="E3" s="35"/>
      <c r="F3" s="35"/>
      <c r="G3" s="35"/>
      <c r="H3" s="35"/>
      <c r="I3" s="35"/>
      <c r="J3" s="35"/>
      <c r="K3" s="36"/>
      <c r="L3" s="36"/>
      <c r="M3" s="34"/>
      <c r="N3" s="37"/>
      <c r="O3" s="37"/>
      <c r="P3" s="37"/>
      <c r="Q3" s="37"/>
      <c r="R3" s="37"/>
      <c r="S3" s="38"/>
      <c r="T3" s="40"/>
    </row>
    <row r="4" customFormat="false" ht="35.25" hidden="false" customHeight="true" outlineLevel="0" collapsed="false">
      <c r="A4" s="34" t="s">
        <v>2</v>
      </c>
      <c r="B4" s="34" t="s">
        <v>80</v>
      </c>
      <c r="C4" s="34" t="s">
        <v>81</v>
      </c>
      <c r="D4" s="35" t="s">
        <v>82</v>
      </c>
      <c r="E4" s="35" t="s">
        <v>83</v>
      </c>
      <c r="F4" s="35" t="s">
        <v>84</v>
      </c>
      <c r="G4" s="35" t="s">
        <v>85</v>
      </c>
      <c r="H4" s="35" t="s">
        <v>86</v>
      </c>
      <c r="I4" s="35" t="s">
        <v>87</v>
      </c>
      <c r="J4" s="35" t="s">
        <v>88</v>
      </c>
      <c r="K4" s="36" t="s">
        <v>89</v>
      </c>
      <c r="L4" s="36" t="s">
        <v>90</v>
      </c>
      <c r="M4" s="34" t="s">
        <v>91</v>
      </c>
      <c r="N4" s="37" t="s">
        <v>92</v>
      </c>
      <c r="O4" s="37"/>
      <c r="P4" s="37"/>
      <c r="Q4" s="37"/>
      <c r="R4" s="37"/>
      <c r="S4" s="38" t="s">
        <v>93</v>
      </c>
      <c r="T4" s="40" t="s">
        <v>94</v>
      </c>
    </row>
    <row r="5" customFormat="false" ht="15" hidden="false" customHeight="true" outlineLevel="0" collapsed="false">
      <c r="A5" s="34"/>
      <c r="B5" s="34"/>
      <c r="C5" s="34"/>
      <c r="D5" s="35"/>
      <c r="E5" s="35"/>
      <c r="F5" s="35"/>
      <c r="G5" s="35"/>
      <c r="H5" s="35"/>
      <c r="I5" s="35"/>
      <c r="J5" s="35"/>
      <c r="K5" s="36"/>
      <c r="L5" s="36"/>
      <c r="M5" s="34"/>
      <c r="N5" s="38" t="s">
        <v>95</v>
      </c>
      <c r="O5" s="38" t="s">
        <v>96</v>
      </c>
      <c r="P5" s="38" t="s">
        <v>97</v>
      </c>
      <c r="Q5" s="41" t="s">
        <v>98</v>
      </c>
      <c r="R5" s="38" t="s">
        <v>99</v>
      </c>
      <c r="S5" s="38"/>
      <c r="T5" s="40" t="s">
        <v>100</v>
      </c>
    </row>
    <row r="6" customFormat="false" ht="408" hidden="false" customHeight="true" outlineLevel="0" collapsed="false">
      <c r="A6" s="34"/>
      <c r="B6" s="34"/>
      <c r="C6" s="34"/>
      <c r="D6" s="35"/>
      <c r="E6" s="35"/>
      <c r="F6" s="35"/>
      <c r="G6" s="35"/>
      <c r="H6" s="35"/>
      <c r="I6" s="35"/>
      <c r="J6" s="35"/>
      <c r="K6" s="36"/>
      <c r="L6" s="36"/>
      <c r="M6" s="34"/>
      <c r="N6" s="38"/>
      <c r="O6" s="38"/>
      <c r="P6" s="38"/>
      <c r="Q6" s="41"/>
      <c r="R6" s="38"/>
      <c r="S6" s="38"/>
      <c r="T6" s="40"/>
    </row>
    <row r="7" customFormat="false" ht="33.85" hidden="false" customHeight="false" outlineLevel="0" collapsed="false">
      <c r="A7" s="34"/>
      <c r="B7" s="34"/>
      <c r="C7" s="34"/>
      <c r="D7" s="35"/>
      <c r="E7" s="35"/>
      <c r="F7" s="35"/>
      <c r="G7" s="35"/>
      <c r="H7" s="42" t="s">
        <v>30</v>
      </c>
      <c r="I7" s="42" t="s">
        <v>30</v>
      </c>
      <c r="J7" s="42" t="s">
        <v>101</v>
      </c>
      <c r="K7" s="36"/>
      <c r="L7" s="36"/>
      <c r="M7" s="34"/>
      <c r="N7" s="43" t="s">
        <v>28</v>
      </c>
      <c r="O7" s="43" t="s">
        <v>28</v>
      </c>
      <c r="P7" s="43" t="s">
        <v>28</v>
      </c>
      <c r="Q7" s="43" t="s">
        <v>28</v>
      </c>
      <c r="R7" s="43" t="s">
        <v>28</v>
      </c>
      <c r="S7" s="43" t="s">
        <v>102</v>
      </c>
      <c r="T7" s="43" t="s">
        <v>102</v>
      </c>
    </row>
    <row r="8" customFormat="false" ht="33.85" hidden="false" customHeight="false" outlineLevel="0" collapsed="false">
      <c r="A8" s="42" t="n">
        <v>1</v>
      </c>
      <c r="B8" s="42" t="n">
        <v>2</v>
      </c>
      <c r="C8" s="42" t="n">
        <v>3</v>
      </c>
      <c r="D8" s="42" t="n">
        <v>4</v>
      </c>
      <c r="E8" s="42" t="n">
        <v>5</v>
      </c>
      <c r="F8" s="42" t="n">
        <v>6</v>
      </c>
      <c r="G8" s="42" t="n">
        <v>7</v>
      </c>
      <c r="H8" s="42" t="n">
        <v>8</v>
      </c>
      <c r="I8" s="42" t="n">
        <v>9</v>
      </c>
      <c r="J8" s="42" t="n">
        <v>10</v>
      </c>
      <c r="K8" s="42" t="n">
        <v>11</v>
      </c>
      <c r="L8" s="42" t="n">
        <v>12</v>
      </c>
      <c r="M8" s="34" t="n">
        <v>13</v>
      </c>
      <c r="N8" s="42" t="n">
        <v>14</v>
      </c>
      <c r="O8" s="42" t="n">
        <v>15</v>
      </c>
      <c r="P8" s="42" t="n">
        <v>16</v>
      </c>
      <c r="Q8" s="42" t="n">
        <v>17</v>
      </c>
      <c r="R8" s="42" t="n">
        <v>18</v>
      </c>
      <c r="S8" s="42" t="n">
        <v>19</v>
      </c>
      <c r="T8" s="42" t="n">
        <v>20</v>
      </c>
    </row>
    <row r="9" customFormat="false" ht="33.85" hidden="false" customHeight="false" outlineLevel="0" collapsed="false">
      <c r="A9" s="44" t="s">
        <v>33</v>
      </c>
      <c r="B9" s="44"/>
      <c r="C9" s="45" t="s">
        <v>34</v>
      </c>
      <c r="D9" s="45" t="s">
        <v>34</v>
      </c>
      <c r="E9" s="45" t="s">
        <v>34</v>
      </c>
      <c r="F9" s="45" t="s">
        <v>34</v>
      </c>
      <c r="G9" s="45" t="s">
        <v>34</v>
      </c>
      <c r="H9" s="43" t="n">
        <f aca="false">H10+H26+H28+H30+H32</f>
        <v>7110.5</v>
      </c>
      <c r="I9" s="43" t="n">
        <f aca="false">I10+I26+I28+I30+I32</f>
        <v>5177.5</v>
      </c>
      <c r="J9" s="43" t="n">
        <f aca="false">J10+J26+J28+J30+J32</f>
        <v>211</v>
      </c>
      <c r="K9" s="43"/>
      <c r="L9" s="43"/>
      <c r="N9" s="46" t="n">
        <f aca="false">N10+N26+N28+N30+N32</f>
        <v>54164248.49</v>
      </c>
      <c r="O9" s="46" t="n">
        <f aca="false">O10+O26+O28+O30+O32</f>
        <v>0</v>
      </c>
      <c r="P9" s="46" t="n">
        <f aca="false">P10+P26+P28+P30+P32</f>
        <v>0</v>
      </c>
      <c r="Q9" s="46" t="n">
        <f aca="false">Q10+Q26+Q28+Q30+Q32</f>
        <v>0</v>
      </c>
      <c r="R9" s="46" t="n">
        <f aca="false">R10+R26+R28+R30+R32</f>
        <v>54164248.49</v>
      </c>
      <c r="S9" s="46" t="n">
        <f aca="false">S10+S26+S28+S30+S32</f>
        <v>42585.4184835487</v>
      </c>
      <c r="T9" s="46" t="n">
        <f aca="false">T10+T26+T28+T30+T32</f>
        <v>44522.6042910527</v>
      </c>
    </row>
    <row r="10" customFormat="false" ht="33.85" hidden="false" customHeight="false" outlineLevel="0" collapsed="false">
      <c r="A10" s="44" t="s">
        <v>35</v>
      </c>
      <c r="B10" s="44"/>
      <c r="C10" s="45" t="s">
        <v>34</v>
      </c>
      <c r="D10" s="45" t="s">
        <v>34</v>
      </c>
      <c r="E10" s="45" t="s">
        <v>34</v>
      </c>
      <c r="F10" s="45" t="s">
        <v>34</v>
      </c>
      <c r="G10" s="45" t="s">
        <v>34</v>
      </c>
      <c r="H10" s="47" t="n">
        <f aca="false">H11+H12+H13</f>
        <v>4243.1</v>
      </c>
      <c r="I10" s="47" t="n">
        <f aca="false">I11+I12+I13</f>
        <v>2450.1</v>
      </c>
      <c r="J10" s="47" t="n">
        <f aca="false">J11+J12+J13</f>
        <v>61</v>
      </c>
      <c r="K10" s="45" t="s">
        <v>34</v>
      </c>
      <c r="L10" s="45" t="s">
        <v>34</v>
      </c>
      <c r="M10" s="45" t="s">
        <v>34</v>
      </c>
      <c r="N10" s="48" t="n">
        <f aca="false">N11+N12+N13</f>
        <v>30437150.8</v>
      </c>
      <c r="O10" s="48" t="n">
        <f aca="false">O11+O12+O13</f>
        <v>0</v>
      </c>
      <c r="P10" s="48" t="n">
        <f aca="false">P11+P12+P13</f>
        <v>0</v>
      </c>
      <c r="Q10" s="48" t="n">
        <f aca="false">Q11+Q12+Q13</f>
        <v>0</v>
      </c>
      <c r="R10" s="48" t="n">
        <f aca="false">R11+R12+R13</f>
        <v>30437150.8</v>
      </c>
      <c r="S10" s="48" t="n">
        <f aca="false">N10/H10</f>
        <v>7173.32865122198</v>
      </c>
      <c r="T10" s="48" t="n">
        <f aca="false">MAX(T12)</f>
        <v>5771.80249611779</v>
      </c>
    </row>
    <row r="11" customFormat="false" ht="38.6" hidden="false" customHeight="false" outlineLevel="0" collapsed="false">
      <c r="A11" s="45" t="n">
        <v>1</v>
      </c>
      <c r="B11" s="49" t="s">
        <v>103</v>
      </c>
      <c r="C11" s="50" t="s">
        <v>34</v>
      </c>
      <c r="D11" s="45" t="n">
        <v>1981</v>
      </c>
      <c r="E11" s="45" t="s">
        <v>104</v>
      </c>
      <c r="F11" s="45" t="n">
        <v>5</v>
      </c>
      <c r="G11" s="45" t="n">
        <v>4</v>
      </c>
      <c r="H11" s="47" t="n">
        <v>1738.7</v>
      </c>
      <c r="I11" s="47" t="n">
        <v>993.2</v>
      </c>
      <c r="J11" s="51" t="n">
        <v>18</v>
      </c>
      <c r="K11" s="45" t="s">
        <v>105</v>
      </c>
      <c r="L11" s="45" t="s">
        <v>106</v>
      </c>
      <c r="M11" s="45" t="s">
        <v>107</v>
      </c>
      <c r="N11" s="52" t="n">
        <v>10500000</v>
      </c>
      <c r="O11" s="52" t="n">
        <v>0</v>
      </c>
      <c r="P11" s="52" t="n">
        <v>0</v>
      </c>
      <c r="Q11" s="52" t="n">
        <v>0</v>
      </c>
      <c r="R11" s="52" t="n">
        <f aca="false">N11-O11-P11-Q11</f>
        <v>10500000</v>
      </c>
      <c r="S11" s="52" t="n">
        <f aca="false">N11/H11</f>
        <v>6038.99465117617</v>
      </c>
      <c r="T11" s="48" t="n">
        <f aca="false">S11</f>
        <v>6038.99465117617</v>
      </c>
    </row>
    <row r="12" customFormat="false" ht="38.6" hidden="false" customHeight="false" outlineLevel="0" collapsed="false">
      <c r="A12" s="45" t="n">
        <v>2</v>
      </c>
      <c r="B12" s="49" t="s">
        <v>37</v>
      </c>
      <c r="C12" s="50" t="s">
        <v>34</v>
      </c>
      <c r="D12" s="45" t="n">
        <v>1980</v>
      </c>
      <c r="E12" s="45" t="s">
        <v>108</v>
      </c>
      <c r="F12" s="45" t="n">
        <v>2</v>
      </c>
      <c r="G12" s="45" t="s">
        <v>109</v>
      </c>
      <c r="H12" s="47" t="n">
        <v>1738.7</v>
      </c>
      <c r="I12" s="47" t="n">
        <v>993.2</v>
      </c>
      <c r="J12" s="51" t="n">
        <v>18</v>
      </c>
      <c r="K12" s="45" t="s">
        <v>105</v>
      </c>
      <c r="L12" s="45" t="s">
        <v>106</v>
      </c>
      <c r="M12" s="45" t="s">
        <v>107</v>
      </c>
      <c r="N12" s="52" t="n">
        <v>10035433</v>
      </c>
      <c r="O12" s="52" t="n">
        <v>0</v>
      </c>
      <c r="P12" s="52" t="n">
        <v>0</v>
      </c>
      <c r="Q12" s="52" t="n">
        <v>0</v>
      </c>
      <c r="R12" s="52" t="n">
        <f aca="false">N12-O12-P12-Q12</f>
        <v>10035433</v>
      </c>
      <c r="S12" s="52" t="n">
        <f aca="false">N12/H12</f>
        <v>5771.80249611779</v>
      </c>
      <c r="T12" s="48" t="n">
        <f aca="false">S12</f>
        <v>5771.80249611779</v>
      </c>
    </row>
    <row r="13" customFormat="false" ht="38.6" hidden="false" customHeight="false" outlineLevel="0" collapsed="false">
      <c r="A13" s="45" t="n">
        <v>3</v>
      </c>
      <c r="B13" s="49" t="s">
        <v>110</v>
      </c>
      <c r="C13" s="50" t="s">
        <v>34</v>
      </c>
      <c r="D13" s="45" t="n">
        <v>1954</v>
      </c>
      <c r="E13" s="45" t="s">
        <v>108</v>
      </c>
      <c r="F13" s="45" t="n">
        <v>3</v>
      </c>
      <c r="G13" s="45" t="n">
        <v>2</v>
      </c>
      <c r="H13" s="47" t="n">
        <v>765.7</v>
      </c>
      <c r="I13" s="47" t="n">
        <v>463.7</v>
      </c>
      <c r="J13" s="51" t="n">
        <v>25</v>
      </c>
      <c r="K13" s="45" t="s">
        <v>105</v>
      </c>
      <c r="L13" s="45" t="s">
        <v>106</v>
      </c>
      <c r="M13" s="45" t="s">
        <v>107</v>
      </c>
      <c r="N13" s="52" t="n">
        <v>9901717.8</v>
      </c>
      <c r="O13" s="52" t="n">
        <v>0</v>
      </c>
      <c r="P13" s="52" t="n">
        <v>0</v>
      </c>
      <c r="Q13" s="52" t="n">
        <v>0</v>
      </c>
      <c r="R13" s="52" t="n">
        <f aca="false">N13-O13-P13-Q13</f>
        <v>9901717.8</v>
      </c>
      <c r="S13" s="52" t="n">
        <f aca="false">N13/H13</f>
        <v>12931.5891341256</v>
      </c>
      <c r="T13" s="48" t="n">
        <f aca="false">S13</f>
        <v>12931.5891341256</v>
      </c>
    </row>
    <row r="14" customFormat="false" ht="33.85" hidden="false" customHeight="false" outlineLevel="0" collapsed="false">
      <c r="A14" s="53" t="n">
        <v>4</v>
      </c>
      <c r="B14" s="54" t="s">
        <v>111</v>
      </c>
      <c r="C14" s="45" t="s">
        <v>34</v>
      </c>
      <c r="D14" s="53" t="n">
        <v>1975</v>
      </c>
      <c r="E14" s="53" t="s">
        <v>108</v>
      </c>
      <c r="F14" s="53" t="n">
        <v>2</v>
      </c>
      <c r="G14" s="53" t="s">
        <v>112</v>
      </c>
      <c r="H14" s="55" t="n">
        <v>1073.2</v>
      </c>
      <c r="I14" s="55" t="n">
        <v>1073.2</v>
      </c>
      <c r="J14" s="55" t="n">
        <v>65</v>
      </c>
      <c r="K14" s="56" t="s">
        <v>105</v>
      </c>
      <c r="L14" s="53" t="s">
        <v>105</v>
      </c>
      <c r="M14" s="53" t="s">
        <v>113</v>
      </c>
      <c r="N14" s="57" t="n">
        <v>8251431.58</v>
      </c>
      <c r="O14" s="57" t="n">
        <v>0</v>
      </c>
      <c r="P14" s="57" t="n">
        <v>0</v>
      </c>
      <c r="Q14" s="57" t="n">
        <v>0</v>
      </c>
      <c r="R14" s="58" t="n">
        <f aca="false">N14-P14-Q14</f>
        <v>8251431.58</v>
      </c>
      <c r="S14" s="46" t="n">
        <f aca="false">N14/H14</f>
        <v>7688.62428251957</v>
      </c>
      <c r="T14" s="58" t="n">
        <v>7901.11</v>
      </c>
      <c r="U14" s="59"/>
    </row>
    <row r="15" customFormat="false" ht="33.85" hidden="false" customHeight="false" outlineLevel="0" collapsed="false">
      <c r="A15" s="53" t="n">
        <v>5</v>
      </c>
      <c r="B15" s="54" t="s">
        <v>114</v>
      </c>
      <c r="C15" s="45" t="s">
        <v>34</v>
      </c>
      <c r="D15" s="53" t="n">
        <v>1959</v>
      </c>
      <c r="E15" s="53" t="s">
        <v>108</v>
      </c>
      <c r="F15" s="53" t="n">
        <v>1</v>
      </c>
      <c r="G15" s="53" t="s">
        <v>112</v>
      </c>
      <c r="H15" s="55" t="n">
        <v>295.2</v>
      </c>
      <c r="I15" s="55" t="n">
        <v>188.5</v>
      </c>
      <c r="J15" s="55" t="n">
        <v>21</v>
      </c>
      <c r="K15" s="56" t="s">
        <v>105</v>
      </c>
      <c r="L15" s="53" t="s">
        <v>105</v>
      </c>
      <c r="M15" s="53" t="s">
        <v>115</v>
      </c>
      <c r="N15" s="57" t="n">
        <v>4062243.2</v>
      </c>
      <c r="O15" s="57" t="n">
        <v>0</v>
      </c>
      <c r="P15" s="57" t="n">
        <v>0</v>
      </c>
      <c r="Q15" s="57" t="n">
        <v>0</v>
      </c>
      <c r="R15" s="58" t="n">
        <f aca="false">N15-P15-Q15</f>
        <v>4062243.2</v>
      </c>
      <c r="S15" s="46" t="n">
        <f aca="false">N15/H15</f>
        <v>13760.9864498645</v>
      </c>
      <c r="T15" s="58" t="n">
        <v>11205.24</v>
      </c>
      <c r="U15" s="59"/>
    </row>
    <row r="16" customFormat="false" ht="33.85" hidden="false" customHeight="false" outlineLevel="0" collapsed="false">
      <c r="A16" s="53" t="n">
        <v>6</v>
      </c>
      <c r="B16" s="54" t="s">
        <v>116</v>
      </c>
      <c r="C16" s="45" t="s">
        <v>34</v>
      </c>
      <c r="D16" s="53" t="n">
        <v>1963</v>
      </c>
      <c r="E16" s="53" t="s">
        <v>108</v>
      </c>
      <c r="F16" s="53" t="n">
        <v>3</v>
      </c>
      <c r="G16" s="53" t="n">
        <v>4</v>
      </c>
      <c r="H16" s="55" t="n">
        <v>2337.6</v>
      </c>
      <c r="I16" s="55" t="n">
        <v>1443.6</v>
      </c>
      <c r="J16" s="55" t="n">
        <v>150</v>
      </c>
      <c r="K16" s="56" t="s">
        <v>105</v>
      </c>
      <c r="L16" s="53" t="s">
        <v>105</v>
      </c>
      <c r="M16" s="53" t="s">
        <v>115</v>
      </c>
      <c r="N16" s="57" t="n">
        <v>10942667.6</v>
      </c>
      <c r="O16" s="57" t="n">
        <v>0</v>
      </c>
      <c r="P16" s="57" t="n">
        <v>0</v>
      </c>
      <c r="Q16" s="57" t="n">
        <v>0</v>
      </c>
      <c r="R16" s="58" t="n">
        <f aca="false">N16-P16-Q16</f>
        <v>10942667.6</v>
      </c>
      <c r="S16" s="46" t="n">
        <f aca="false">N16/H16</f>
        <v>4681.15485968515</v>
      </c>
      <c r="T16" s="58" t="n">
        <v>11205.24</v>
      </c>
      <c r="U16" s="59"/>
    </row>
    <row r="17" customFormat="false" ht="33.85" hidden="false" customHeight="false" outlineLevel="0" collapsed="false">
      <c r="A17" s="53" t="n">
        <v>7</v>
      </c>
      <c r="B17" s="54" t="s">
        <v>117</v>
      </c>
      <c r="C17" s="45" t="s">
        <v>34</v>
      </c>
      <c r="D17" s="53" t="n">
        <v>1965</v>
      </c>
      <c r="E17" s="53" t="s">
        <v>108</v>
      </c>
      <c r="F17" s="53" t="n">
        <v>4</v>
      </c>
      <c r="G17" s="53" t="n">
        <v>4</v>
      </c>
      <c r="H17" s="55" t="n">
        <v>2034.9</v>
      </c>
      <c r="I17" s="55" t="n">
        <v>1281.3</v>
      </c>
      <c r="J17" s="55" t="n">
        <v>101</v>
      </c>
      <c r="K17" s="56" t="s">
        <v>105</v>
      </c>
      <c r="L17" s="53" t="s">
        <v>105</v>
      </c>
      <c r="M17" s="53" t="s">
        <v>115</v>
      </c>
      <c r="N17" s="57" t="n">
        <v>18802064</v>
      </c>
      <c r="O17" s="57" t="n">
        <v>0</v>
      </c>
      <c r="P17" s="57" t="n">
        <v>0</v>
      </c>
      <c r="Q17" s="57" t="n">
        <v>0</v>
      </c>
      <c r="R17" s="58" t="n">
        <f aca="false">N17-P17-Q17</f>
        <v>18802064</v>
      </c>
      <c r="S17" s="46" t="n">
        <f aca="false">N17/H17</f>
        <v>9239.79753304831</v>
      </c>
      <c r="T17" s="58" t="n">
        <v>11205.24</v>
      </c>
      <c r="U17" s="59"/>
    </row>
    <row r="18" customFormat="false" ht="33.85" hidden="false" customHeight="false" outlineLevel="0" collapsed="false">
      <c r="A18" s="53" t="n">
        <v>8</v>
      </c>
      <c r="B18" s="54" t="s">
        <v>118</v>
      </c>
      <c r="C18" s="45" t="s">
        <v>34</v>
      </c>
      <c r="D18" s="53" t="n">
        <v>1962</v>
      </c>
      <c r="E18" s="53" t="s">
        <v>108</v>
      </c>
      <c r="F18" s="53" t="n">
        <v>2</v>
      </c>
      <c r="G18" s="53" t="s">
        <v>112</v>
      </c>
      <c r="H18" s="55" t="n">
        <v>490</v>
      </c>
      <c r="I18" s="55" t="n">
        <v>299.3</v>
      </c>
      <c r="J18" s="55" t="n">
        <v>22</v>
      </c>
      <c r="K18" s="56" t="s">
        <v>105</v>
      </c>
      <c r="L18" s="53" t="s">
        <v>105</v>
      </c>
      <c r="M18" s="53" t="s">
        <v>115</v>
      </c>
      <c r="N18" s="57" t="n">
        <v>6981980.5</v>
      </c>
      <c r="O18" s="57" t="n">
        <v>0</v>
      </c>
      <c r="P18" s="57" t="n">
        <v>0</v>
      </c>
      <c r="Q18" s="57" t="n">
        <v>0</v>
      </c>
      <c r="R18" s="58" t="n">
        <f aca="false">N18-P18-Q18</f>
        <v>6981980.5</v>
      </c>
      <c r="S18" s="46" t="n">
        <f aca="false">N18/H18</f>
        <v>14248.9397959184</v>
      </c>
      <c r="T18" s="58" t="n">
        <v>11205.24</v>
      </c>
      <c r="U18" s="59"/>
    </row>
    <row r="19" customFormat="false" ht="33.85" hidden="false" customHeight="false" outlineLevel="0" collapsed="false">
      <c r="A19" s="53" t="n">
        <v>9</v>
      </c>
      <c r="B19" s="54" t="s">
        <v>119</v>
      </c>
      <c r="C19" s="45" t="s">
        <v>34</v>
      </c>
      <c r="D19" s="53" t="n">
        <v>1956</v>
      </c>
      <c r="E19" s="53" t="s">
        <v>108</v>
      </c>
      <c r="F19" s="53" t="n">
        <v>2</v>
      </c>
      <c r="G19" s="53" t="s">
        <v>112</v>
      </c>
      <c r="H19" s="55" t="n">
        <v>514.6</v>
      </c>
      <c r="I19" s="55" t="n">
        <v>38.1</v>
      </c>
      <c r="J19" s="55" t="n">
        <v>30</v>
      </c>
      <c r="K19" s="56" t="s">
        <v>105</v>
      </c>
      <c r="L19" s="53" t="s">
        <v>105</v>
      </c>
      <c r="M19" s="53" t="s">
        <v>115</v>
      </c>
      <c r="N19" s="57" t="n">
        <v>6474200.1</v>
      </c>
      <c r="O19" s="57" t="n">
        <v>0</v>
      </c>
      <c r="P19" s="57" t="n">
        <v>0</v>
      </c>
      <c r="Q19" s="57" t="n">
        <v>0</v>
      </c>
      <c r="R19" s="58" t="n">
        <f aca="false">N19-P19-Q19</f>
        <v>6474200.1</v>
      </c>
      <c r="S19" s="46" t="n">
        <f aca="false">N19/H19</f>
        <v>12581.0340069957</v>
      </c>
      <c r="T19" s="58" t="n">
        <v>11205.24</v>
      </c>
      <c r="U19" s="59"/>
    </row>
    <row r="20" customFormat="false" ht="33.85" hidden="false" customHeight="false" outlineLevel="0" collapsed="false">
      <c r="A20" s="53" t="n">
        <v>10</v>
      </c>
      <c r="B20" s="54" t="s">
        <v>120</v>
      </c>
      <c r="C20" s="45" t="s">
        <v>34</v>
      </c>
      <c r="D20" s="53" t="n">
        <v>1960</v>
      </c>
      <c r="E20" s="53" t="s">
        <v>108</v>
      </c>
      <c r="F20" s="53" t="n">
        <v>3</v>
      </c>
      <c r="G20" s="53" t="n">
        <v>3</v>
      </c>
      <c r="H20" s="55" t="n">
        <v>1742.1</v>
      </c>
      <c r="I20" s="55" t="n">
        <v>1246.7</v>
      </c>
      <c r="J20" s="55" t="n">
        <v>60</v>
      </c>
      <c r="K20" s="56" t="s">
        <v>105</v>
      </c>
      <c r="L20" s="53" t="s">
        <v>105</v>
      </c>
      <c r="M20" s="53" t="s">
        <v>115</v>
      </c>
      <c r="N20" s="60" t="n">
        <v>14356363.41</v>
      </c>
      <c r="O20" s="57" t="n">
        <v>0</v>
      </c>
      <c r="P20" s="57" t="n">
        <v>0</v>
      </c>
      <c r="Q20" s="57" t="n">
        <v>0</v>
      </c>
      <c r="R20" s="58" t="n">
        <f aca="false">N20-P20-Q20</f>
        <v>14356363.41</v>
      </c>
      <c r="S20" s="46" t="n">
        <f aca="false">N20/H20</f>
        <v>8240.83773032547</v>
      </c>
      <c r="T20" s="58" t="n">
        <v>11205.24</v>
      </c>
      <c r="U20" s="59"/>
    </row>
    <row r="21" customFormat="false" ht="33.85" hidden="false" customHeight="false" outlineLevel="0" collapsed="false">
      <c r="A21" s="53" t="n">
        <v>11</v>
      </c>
      <c r="B21" s="54" t="s">
        <v>121</v>
      </c>
      <c r="C21" s="45" t="s">
        <v>34</v>
      </c>
      <c r="D21" s="53" t="n">
        <v>1927</v>
      </c>
      <c r="E21" s="53" t="s">
        <v>108</v>
      </c>
      <c r="F21" s="53" t="n">
        <v>1</v>
      </c>
      <c r="G21" s="53" t="s">
        <v>112</v>
      </c>
      <c r="H21" s="55" t="n">
        <v>230.4</v>
      </c>
      <c r="I21" s="55" t="n">
        <v>193.1</v>
      </c>
      <c r="J21" s="55" t="n">
        <v>8</v>
      </c>
      <c r="K21" s="56" t="s">
        <v>105</v>
      </c>
      <c r="L21" s="53" t="s">
        <v>105</v>
      </c>
      <c r="M21" s="53" t="s">
        <v>115</v>
      </c>
      <c r="N21" s="57" t="n">
        <v>5572889.89</v>
      </c>
      <c r="O21" s="57" t="n">
        <v>0</v>
      </c>
      <c r="P21" s="57" t="n">
        <v>0</v>
      </c>
      <c r="Q21" s="57" t="n">
        <v>0</v>
      </c>
      <c r="R21" s="58" t="n">
        <f aca="false">N21-P21-Q21</f>
        <v>5572889.89</v>
      </c>
      <c r="S21" s="46" t="n">
        <f aca="false">N21/H21</f>
        <v>24187.8901475694</v>
      </c>
      <c r="T21" s="58" t="n">
        <v>11205.24</v>
      </c>
      <c r="U21" s="59"/>
    </row>
    <row r="22" customFormat="false" ht="33.85" hidden="false" customHeight="false" outlineLevel="0" collapsed="false">
      <c r="A22" s="53" t="n">
        <v>12</v>
      </c>
      <c r="B22" s="54" t="s">
        <v>122</v>
      </c>
      <c r="C22" s="45" t="s">
        <v>34</v>
      </c>
      <c r="D22" s="53" t="n">
        <v>1989</v>
      </c>
      <c r="E22" s="53" t="s">
        <v>108</v>
      </c>
      <c r="F22" s="53" t="n">
        <v>4</v>
      </c>
      <c r="G22" s="53" t="n">
        <v>5</v>
      </c>
      <c r="H22" s="55" t="n">
        <v>2785.6</v>
      </c>
      <c r="I22" s="55" t="n">
        <v>1669.2</v>
      </c>
      <c r="J22" s="55" t="n">
        <v>80</v>
      </c>
      <c r="K22" s="56" t="s">
        <v>105</v>
      </c>
      <c r="L22" s="53" t="s">
        <v>105</v>
      </c>
      <c r="M22" s="53" t="s">
        <v>115</v>
      </c>
      <c r="N22" s="57" t="n">
        <v>12186729.8</v>
      </c>
      <c r="O22" s="57" t="n">
        <v>0</v>
      </c>
      <c r="P22" s="57" t="n">
        <v>0</v>
      </c>
      <c r="Q22" s="57" t="n">
        <v>0</v>
      </c>
      <c r="R22" s="58" t="n">
        <f aca="false">N22-P22-Q22</f>
        <v>12186729.8</v>
      </c>
      <c r="S22" s="46" t="n">
        <f aca="false">N22/H22</f>
        <v>4374.90300114877</v>
      </c>
      <c r="T22" s="58" t="n">
        <v>11205.24</v>
      </c>
      <c r="U22" s="59"/>
    </row>
    <row r="23" customFormat="false" ht="33.85" hidden="false" customHeight="false" outlineLevel="0" collapsed="false">
      <c r="A23" s="45" t="n">
        <v>13</v>
      </c>
      <c r="B23" s="49" t="s">
        <v>48</v>
      </c>
      <c r="C23" s="45" t="s">
        <v>34</v>
      </c>
      <c r="D23" s="45" t="n">
        <v>1966</v>
      </c>
      <c r="E23" s="45" t="s">
        <v>108</v>
      </c>
      <c r="F23" s="45" t="n">
        <v>2</v>
      </c>
      <c r="G23" s="45" t="s">
        <v>109</v>
      </c>
      <c r="H23" s="47" t="n">
        <v>1132.1</v>
      </c>
      <c r="I23" s="47" t="n">
        <v>643.5</v>
      </c>
      <c r="J23" s="51" t="n">
        <v>18</v>
      </c>
      <c r="K23" s="56" t="s">
        <v>105</v>
      </c>
      <c r="L23" s="45" t="s">
        <v>106</v>
      </c>
      <c r="M23" s="45" t="s">
        <v>107</v>
      </c>
      <c r="N23" s="48" t="s">
        <v>123</v>
      </c>
      <c r="O23" s="52" t="n">
        <v>0</v>
      </c>
      <c r="P23" s="52" t="n">
        <v>0</v>
      </c>
      <c r="Q23" s="52" t="n">
        <v>0</v>
      </c>
      <c r="R23" s="52" t="n">
        <v>12000000</v>
      </c>
      <c r="S23" s="52" t="n">
        <v>12698.4</v>
      </c>
      <c r="T23" s="48" t="n">
        <f aca="false">S23</f>
        <v>12698.4</v>
      </c>
    </row>
    <row r="24" customFormat="false" ht="33.85" hidden="false" customHeight="false" outlineLevel="0" collapsed="false">
      <c r="A24" s="53" t="n">
        <v>14</v>
      </c>
      <c r="B24" s="54" t="s">
        <v>124</v>
      </c>
      <c r="C24" s="45" t="s">
        <v>34</v>
      </c>
      <c r="D24" s="53" t="n">
        <v>1965</v>
      </c>
      <c r="E24" s="53" t="s">
        <v>108</v>
      </c>
      <c r="F24" s="53" t="n">
        <v>2</v>
      </c>
      <c r="G24" s="53" t="s">
        <v>112</v>
      </c>
      <c r="H24" s="55" t="n">
        <v>1264.4</v>
      </c>
      <c r="I24" s="55" t="n">
        <v>707.9</v>
      </c>
      <c r="J24" s="55" t="n">
        <v>55</v>
      </c>
      <c r="K24" s="56" t="s">
        <v>105</v>
      </c>
      <c r="L24" s="53" t="s">
        <v>105</v>
      </c>
      <c r="M24" s="53" t="s">
        <v>115</v>
      </c>
      <c r="N24" s="57" t="n">
        <v>8886157</v>
      </c>
      <c r="O24" s="57" t="n">
        <v>0</v>
      </c>
      <c r="P24" s="57" t="n">
        <v>0</v>
      </c>
      <c r="Q24" s="57" t="n">
        <v>0</v>
      </c>
      <c r="R24" s="58" t="n">
        <f aca="false">N24-P24-Q24</f>
        <v>8886157</v>
      </c>
      <c r="S24" s="46" t="n">
        <f aca="false">N24/H24</f>
        <v>7027.96346093009</v>
      </c>
      <c r="T24" s="58" t="n">
        <v>11205.24</v>
      </c>
      <c r="U24" s="59"/>
    </row>
    <row r="25" customFormat="false" ht="33.85" hidden="false" customHeight="false" outlineLevel="0" collapsed="false">
      <c r="A25" s="53" t="n">
        <v>15</v>
      </c>
      <c r="B25" s="54" t="s">
        <v>125</v>
      </c>
      <c r="C25" s="45" t="s">
        <v>34</v>
      </c>
      <c r="D25" s="53" t="n">
        <v>1962</v>
      </c>
      <c r="E25" s="53" t="s">
        <v>108</v>
      </c>
      <c r="F25" s="53" t="n">
        <v>4</v>
      </c>
      <c r="G25" s="53" t="s">
        <v>112</v>
      </c>
      <c r="H25" s="55" t="n">
        <v>1221</v>
      </c>
      <c r="I25" s="55" t="n">
        <v>798.5</v>
      </c>
      <c r="J25" s="55" t="n">
        <v>70</v>
      </c>
      <c r="K25" s="56" t="s">
        <v>105</v>
      </c>
      <c r="L25" s="53" t="s">
        <v>105</v>
      </c>
      <c r="M25" s="53" t="s">
        <v>115</v>
      </c>
      <c r="N25" s="57" t="n">
        <v>18407039.5</v>
      </c>
      <c r="O25" s="57" t="n">
        <v>0</v>
      </c>
      <c r="P25" s="57" t="n">
        <v>0</v>
      </c>
      <c r="Q25" s="57" t="n">
        <v>0</v>
      </c>
      <c r="R25" s="58" t="n">
        <f aca="false">N25-P25-Q25</f>
        <v>18407039.5</v>
      </c>
      <c r="S25" s="46" t="n">
        <f aca="false">N25/H25</f>
        <v>15075.3804258804</v>
      </c>
      <c r="T25" s="58" t="n">
        <v>11205.24</v>
      </c>
      <c r="U25" s="59"/>
    </row>
    <row r="26" customFormat="false" ht="33.85" hidden="false" customHeight="false" outlineLevel="0" collapsed="false">
      <c r="A26" s="44" t="s">
        <v>51</v>
      </c>
      <c r="B26" s="44"/>
      <c r="C26" s="45" t="s">
        <v>34</v>
      </c>
      <c r="D26" s="45" t="s">
        <v>34</v>
      </c>
      <c r="E26" s="45" t="s">
        <v>34</v>
      </c>
      <c r="F26" s="45" t="s">
        <v>34</v>
      </c>
      <c r="G26" s="45" t="s">
        <v>34</v>
      </c>
      <c r="H26" s="47" t="n">
        <f aca="false">H27</f>
        <v>774.2</v>
      </c>
      <c r="I26" s="47" t="n">
        <f aca="false">I27</f>
        <v>715</v>
      </c>
      <c r="J26" s="51" t="n">
        <f aca="false">J27</f>
        <v>42</v>
      </c>
      <c r="K26" s="45" t="s">
        <v>34</v>
      </c>
      <c r="L26" s="45" t="s">
        <v>34</v>
      </c>
      <c r="M26" s="45" t="s">
        <v>34</v>
      </c>
      <c r="N26" s="52" t="n">
        <f aca="false">N27</f>
        <v>7934068.75</v>
      </c>
      <c r="O26" s="52" t="n">
        <f aca="false">O27</f>
        <v>0</v>
      </c>
      <c r="P26" s="52" t="n">
        <f aca="false">P27</f>
        <v>0</v>
      </c>
      <c r="Q26" s="52" t="n">
        <f aca="false">Q27</f>
        <v>0</v>
      </c>
      <c r="R26" s="52" t="n">
        <f aca="false">R27</f>
        <v>7934068.75</v>
      </c>
      <c r="S26" s="52" t="n">
        <f aca="false">N26/H26</f>
        <v>10248.0867346939</v>
      </c>
      <c r="T26" s="48" t="n">
        <f aca="false">T27</f>
        <v>10248.0867346939</v>
      </c>
    </row>
    <row r="27" customFormat="false" ht="33.85" hidden="false" customHeight="false" outlineLevel="0" collapsed="false">
      <c r="A27" s="45" t="n">
        <v>16</v>
      </c>
      <c r="B27" s="49" t="s">
        <v>52</v>
      </c>
      <c r="C27" s="61" t="s">
        <v>126</v>
      </c>
      <c r="D27" s="45" t="n">
        <v>1970</v>
      </c>
      <c r="E27" s="45" t="s">
        <v>108</v>
      </c>
      <c r="F27" s="45" t="n">
        <v>2</v>
      </c>
      <c r="G27" s="45" t="s">
        <v>112</v>
      </c>
      <c r="H27" s="47" t="n">
        <v>774.2</v>
      </c>
      <c r="I27" s="47" t="n">
        <v>715</v>
      </c>
      <c r="J27" s="51" t="n">
        <v>42</v>
      </c>
      <c r="K27" s="45" t="s">
        <v>105</v>
      </c>
      <c r="L27" s="45" t="s">
        <v>113</v>
      </c>
      <c r="M27" s="45" t="s">
        <v>127</v>
      </c>
      <c r="N27" s="52" t="n">
        <v>7934068.75</v>
      </c>
      <c r="O27" s="52" t="n">
        <v>0</v>
      </c>
      <c r="P27" s="52" t="n">
        <v>0</v>
      </c>
      <c r="Q27" s="52" t="n">
        <v>0</v>
      </c>
      <c r="R27" s="52" t="n">
        <f aca="false">N27-O27-P27-Q27</f>
        <v>7934068.75</v>
      </c>
      <c r="S27" s="52" t="n">
        <f aca="false">N27/H27</f>
        <v>10248.0867346939</v>
      </c>
      <c r="T27" s="48" t="n">
        <v>10248.0867346939</v>
      </c>
    </row>
    <row r="28" customFormat="false" ht="33.85" hidden="false" customHeight="false" outlineLevel="0" collapsed="false">
      <c r="A28" s="45"/>
      <c r="B28" s="62" t="s">
        <v>53</v>
      </c>
      <c r="C28" s="63"/>
      <c r="D28" s="45"/>
      <c r="E28" s="45"/>
      <c r="F28" s="45"/>
      <c r="G28" s="45"/>
      <c r="H28" s="47"/>
      <c r="I28" s="47"/>
      <c r="J28" s="51"/>
      <c r="K28" s="45"/>
      <c r="L28" s="45"/>
      <c r="M28" s="45"/>
      <c r="N28" s="52"/>
      <c r="O28" s="52"/>
      <c r="P28" s="52"/>
      <c r="Q28" s="52"/>
      <c r="R28" s="52"/>
      <c r="S28" s="52"/>
      <c r="T28" s="48"/>
    </row>
    <row r="29" customFormat="false" ht="33.85" hidden="false" customHeight="false" outlineLevel="0" collapsed="false">
      <c r="A29" s="45" t="n">
        <v>17</v>
      </c>
      <c r="B29" s="49" t="s">
        <v>128</v>
      </c>
      <c r="C29" s="63"/>
      <c r="D29" s="45" t="n">
        <v>1966</v>
      </c>
      <c r="E29" s="45" t="s">
        <v>108</v>
      </c>
      <c r="F29" s="45" t="n">
        <v>1</v>
      </c>
      <c r="G29" s="45" t="s">
        <v>112</v>
      </c>
      <c r="H29" s="47" t="n">
        <v>359.1</v>
      </c>
      <c r="I29" s="47" t="n">
        <v>313.9</v>
      </c>
      <c r="J29" s="51" t="n">
        <v>11</v>
      </c>
      <c r="K29" s="45" t="s">
        <v>105</v>
      </c>
      <c r="L29" s="45" t="s">
        <v>113</v>
      </c>
      <c r="M29" s="45" t="s">
        <v>127</v>
      </c>
      <c r="N29" s="52" t="n">
        <v>5585584.4</v>
      </c>
      <c r="O29" s="52" t="n">
        <v>0</v>
      </c>
      <c r="P29" s="52" t="n">
        <v>0</v>
      </c>
      <c r="Q29" s="52" t="n">
        <v>0</v>
      </c>
      <c r="R29" s="52" t="n">
        <f aca="false">N29-O29-P29-Q29</f>
        <v>5585584.4</v>
      </c>
      <c r="S29" s="52" t="n">
        <f aca="false">N29/H29</f>
        <v>15554.3982177666</v>
      </c>
      <c r="T29" s="48" t="n">
        <v>10248.0867346939</v>
      </c>
    </row>
    <row r="30" customFormat="false" ht="33.85" hidden="false" customHeight="false" outlineLevel="0" collapsed="false">
      <c r="A30" s="44" t="s">
        <v>55</v>
      </c>
      <c r="B30" s="44"/>
      <c r="C30" s="45" t="s">
        <v>34</v>
      </c>
      <c r="D30" s="45" t="s">
        <v>34</v>
      </c>
      <c r="E30" s="45" t="s">
        <v>34</v>
      </c>
      <c r="F30" s="45" t="s">
        <v>34</v>
      </c>
      <c r="G30" s="45" t="s">
        <v>34</v>
      </c>
      <c r="H30" s="47" t="n">
        <f aca="false">H31</f>
        <v>415</v>
      </c>
      <c r="I30" s="47" t="n">
        <f aca="false">I31</f>
        <v>387</v>
      </c>
      <c r="J30" s="51" t="n">
        <f aca="false">J31</f>
        <v>17</v>
      </c>
      <c r="K30" s="45" t="s">
        <v>34</v>
      </c>
      <c r="L30" s="45" t="s">
        <v>34</v>
      </c>
      <c r="M30" s="45" t="s">
        <v>34</v>
      </c>
      <c r="N30" s="52" t="n">
        <f aca="false">N31</f>
        <v>4570023.6</v>
      </c>
      <c r="O30" s="52" t="n">
        <f aca="false">O31</f>
        <v>0</v>
      </c>
      <c r="P30" s="52" t="n">
        <f aca="false">P31</f>
        <v>0</v>
      </c>
      <c r="Q30" s="52" t="n">
        <f aca="false">Q31</f>
        <v>0</v>
      </c>
      <c r="R30" s="52" t="n">
        <f aca="false">R31</f>
        <v>4570023.6</v>
      </c>
      <c r="S30" s="52" t="n">
        <f aca="false">N30/H30</f>
        <v>11012.105060241</v>
      </c>
      <c r="T30" s="48" t="n">
        <f aca="false">T31</f>
        <v>11012.105060241</v>
      </c>
    </row>
    <row r="31" customFormat="false" ht="33.85" hidden="false" customHeight="false" outlineLevel="0" collapsed="false">
      <c r="A31" s="45" t="n">
        <v>18</v>
      </c>
      <c r="B31" s="49" t="s">
        <v>56</v>
      </c>
      <c r="C31" s="63"/>
      <c r="D31" s="45" t="n">
        <v>1978</v>
      </c>
      <c r="E31" s="45" t="s">
        <v>108</v>
      </c>
      <c r="F31" s="45" t="n">
        <v>2</v>
      </c>
      <c r="G31" s="45" t="s">
        <v>129</v>
      </c>
      <c r="H31" s="47" t="n">
        <v>415</v>
      </c>
      <c r="I31" s="47" t="n">
        <v>387</v>
      </c>
      <c r="J31" s="51" t="n">
        <v>17</v>
      </c>
      <c r="K31" s="45" t="s">
        <v>105</v>
      </c>
      <c r="L31" s="45" t="s">
        <v>113</v>
      </c>
      <c r="M31" s="45" t="s">
        <v>127</v>
      </c>
      <c r="N31" s="52" t="n">
        <v>4570023.6</v>
      </c>
      <c r="O31" s="52" t="n">
        <v>0</v>
      </c>
      <c r="P31" s="52" t="n">
        <v>0</v>
      </c>
      <c r="Q31" s="52" t="n">
        <v>0</v>
      </c>
      <c r="R31" s="52" t="n">
        <f aca="false">N31-O31-P31-Q31</f>
        <v>4570023.6</v>
      </c>
      <c r="S31" s="52" t="n">
        <f aca="false">N31/H31</f>
        <v>11012.105060241</v>
      </c>
      <c r="T31" s="48" t="n">
        <v>11012.105060241</v>
      </c>
    </row>
    <row r="32" customFormat="false" ht="33.85" hidden="false" customHeight="false" outlineLevel="0" collapsed="false">
      <c r="A32" s="44" t="s">
        <v>57</v>
      </c>
      <c r="B32" s="44"/>
      <c r="C32" s="45" t="s">
        <v>34</v>
      </c>
      <c r="D32" s="45" t="s">
        <v>34</v>
      </c>
      <c r="E32" s="45" t="s">
        <v>34</v>
      </c>
      <c r="F32" s="45" t="s">
        <v>34</v>
      </c>
      <c r="G32" s="45" t="s">
        <v>34</v>
      </c>
      <c r="H32" s="47" t="n">
        <f aca="false">H33+H34</f>
        <v>1678.2</v>
      </c>
      <c r="I32" s="47" t="n">
        <f aca="false">I33+I34</f>
        <v>1625.4</v>
      </c>
      <c r="J32" s="47" t="n">
        <f aca="false">J33+J34</f>
        <v>91</v>
      </c>
      <c r="K32" s="47" t="e">
        <f aca="false">K33+K34</f>
        <v>#VALUE!</v>
      </c>
      <c r="L32" s="47" t="e">
        <f aca="false">L33+L34</f>
        <v>#VALUE!</v>
      </c>
      <c r="M32" s="47" t="e">
        <f aca="false">M33+M34</f>
        <v>#VALUE!</v>
      </c>
      <c r="N32" s="48" t="n">
        <f aca="false">N33+N34</f>
        <v>11223005.34</v>
      </c>
      <c r="O32" s="48" t="n">
        <f aca="false">O33+O34</f>
        <v>0</v>
      </c>
      <c r="P32" s="48" t="n">
        <f aca="false">P33+P34</f>
        <v>0</v>
      </c>
      <c r="Q32" s="48" t="n">
        <f aca="false">Q33+Q34</f>
        <v>0</v>
      </c>
      <c r="R32" s="48" t="n">
        <f aca="false">R33+R34</f>
        <v>11223005.34</v>
      </c>
      <c r="S32" s="48" t="n">
        <f aca="false">S33+S34</f>
        <v>14151.8980373919</v>
      </c>
      <c r="T32" s="48" t="n">
        <f aca="false">T33+T34</f>
        <v>17490.61</v>
      </c>
    </row>
    <row r="33" customFormat="false" ht="38.6" hidden="false" customHeight="false" outlineLevel="0" collapsed="false">
      <c r="A33" s="45" t="n">
        <v>19</v>
      </c>
      <c r="B33" s="49" t="s">
        <v>58</v>
      </c>
      <c r="C33" s="50" t="s">
        <v>34</v>
      </c>
      <c r="D33" s="45" t="n">
        <v>1979</v>
      </c>
      <c r="E33" s="45" t="s">
        <v>108</v>
      </c>
      <c r="F33" s="45" t="n">
        <v>2</v>
      </c>
      <c r="G33" s="45" t="s">
        <v>109</v>
      </c>
      <c r="H33" s="47" t="n">
        <v>1070.8</v>
      </c>
      <c r="I33" s="47" t="n">
        <v>1070.8</v>
      </c>
      <c r="J33" s="51" t="n">
        <v>57</v>
      </c>
      <c r="K33" s="45" t="s">
        <v>105</v>
      </c>
      <c r="L33" s="45" t="s">
        <v>130</v>
      </c>
      <c r="M33" s="45" t="s">
        <v>131</v>
      </c>
      <c r="N33" s="58" t="n">
        <v>6070660.68</v>
      </c>
      <c r="O33" s="52" t="n">
        <v>0</v>
      </c>
      <c r="P33" s="52" t="n">
        <v>0</v>
      </c>
      <c r="Q33" s="52" t="n">
        <v>0</v>
      </c>
      <c r="R33" s="52" t="n">
        <f aca="false">N33-O33-P33-Q33</f>
        <v>6070660.68</v>
      </c>
      <c r="S33" s="46" t="n">
        <f aca="false">N33/H33</f>
        <v>5669.27594322002</v>
      </c>
      <c r="T33" s="58" t="n">
        <v>8434.39</v>
      </c>
    </row>
    <row r="34" customFormat="false" ht="38.6" hidden="false" customHeight="false" outlineLevel="0" collapsed="false">
      <c r="A34" s="45" t="n">
        <v>20</v>
      </c>
      <c r="B34" s="49" t="s">
        <v>132</v>
      </c>
      <c r="C34" s="50" t="s">
        <v>34</v>
      </c>
      <c r="D34" s="45" t="n">
        <v>1981</v>
      </c>
      <c r="E34" s="45" t="s">
        <v>108</v>
      </c>
      <c r="F34" s="45" t="n">
        <v>2</v>
      </c>
      <c r="G34" s="45" t="n">
        <v>2</v>
      </c>
      <c r="H34" s="47" t="n">
        <v>607.4</v>
      </c>
      <c r="I34" s="47" t="n">
        <v>554.6</v>
      </c>
      <c r="J34" s="51" t="n">
        <v>34</v>
      </c>
      <c r="K34" s="45" t="s">
        <v>105</v>
      </c>
      <c r="L34" s="45" t="s">
        <v>130</v>
      </c>
      <c r="M34" s="45" t="s">
        <v>131</v>
      </c>
      <c r="N34" s="58" t="n">
        <v>5152344.66</v>
      </c>
      <c r="O34" s="52" t="n">
        <v>0</v>
      </c>
      <c r="P34" s="52" t="n">
        <v>0</v>
      </c>
      <c r="Q34" s="52" t="n">
        <v>0</v>
      </c>
      <c r="R34" s="52" t="n">
        <f aca="false">N34-O34-P34-Q34</f>
        <v>5152344.66</v>
      </c>
      <c r="S34" s="46" t="n">
        <f aca="false">N34/H34</f>
        <v>8482.62209417188</v>
      </c>
      <c r="T34" s="58" t="n">
        <v>9056.22</v>
      </c>
    </row>
    <row r="35" customFormat="false" ht="33.85" hidden="false" customHeight="false" outlineLevel="0" collapsed="false">
      <c r="A35" s="45"/>
      <c r="B35" s="62" t="s">
        <v>71</v>
      </c>
      <c r="C35" s="63"/>
      <c r="D35" s="45"/>
      <c r="E35" s="45"/>
      <c r="F35" s="45"/>
      <c r="G35" s="45"/>
      <c r="H35" s="47"/>
      <c r="I35" s="47"/>
      <c r="J35" s="51"/>
      <c r="K35" s="45"/>
      <c r="L35" s="45"/>
      <c r="M35" s="45"/>
      <c r="O35" s="52"/>
      <c r="P35" s="52"/>
      <c r="Q35" s="52"/>
      <c r="S35" s="46"/>
      <c r="T35" s="58"/>
    </row>
    <row r="36" customFormat="false" ht="38.6" hidden="false" customHeight="false" outlineLevel="0" collapsed="false">
      <c r="A36" s="45" t="n">
        <v>21</v>
      </c>
      <c r="B36" s="49" t="s">
        <v>133</v>
      </c>
      <c r="C36" s="50" t="s">
        <v>34</v>
      </c>
      <c r="D36" s="45" t="n">
        <v>1978</v>
      </c>
      <c r="E36" s="45" t="s">
        <v>108</v>
      </c>
      <c r="F36" s="45" t="n">
        <v>2</v>
      </c>
      <c r="G36" s="45" t="n">
        <v>1</v>
      </c>
      <c r="H36" s="47" t="n">
        <v>840.3</v>
      </c>
      <c r="I36" s="47" t="n">
        <v>661</v>
      </c>
      <c r="J36" s="51" t="n">
        <v>48</v>
      </c>
      <c r="K36" s="45" t="s">
        <v>105</v>
      </c>
      <c r="L36" s="45" t="s">
        <v>126</v>
      </c>
      <c r="M36" s="45"/>
      <c r="N36" s="58" t="n">
        <v>13456180.6</v>
      </c>
      <c r="O36" s="52" t="n">
        <v>0</v>
      </c>
      <c r="P36" s="52" t="n">
        <v>0</v>
      </c>
      <c r="Q36" s="52" t="n">
        <v>0</v>
      </c>
      <c r="R36" s="58" t="n">
        <v>13456180.6</v>
      </c>
      <c r="S36" s="46" t="n">
        <v>13500</v>
      </c>
      <c r="T36" s="58" t="n">
        <v>12845</v>
      </c>
    </row>
    <row r="37" customFormat="false" ht="38.6" hidden="false" customHeight="false" outlineLevel="0" collapsed="false">
      <c r="A37" s="45" t="n">
        <v>22</v>
      </c>
      <c r="B37" s="49" t="s">
        <v>134</v>
      </c>
      <c r="C37" s="50" t="s">
        <v>34</v>
      </c>
      <c r="D37" s="45" t="n">
        <v>1981</v>
      </c>
      <c r="E37" s="45" t="s">
        <v>108</v>
      </c>
      <c r="F37" s="45" t="n">
        <v>2</v>
      </c>
      <c r="G37" s="45" t="n">
        <v>1</v>
      </c>
      <c r="H37" s="47" t="n">
        <v>370</v>
      </c>
      <c r="I37" s="47" t="n">
        <v>350.8</v>
      </c>
      <c r="J37" s="51" t="n">
        <v>25</v>
      </c>
      <c r="K37" s="45" t="s">
        <v>105</v>
      </c>
      <c r="L37" s="45" t="s">
        <v>126</v>
      </c>
      <c r="M37" s="45" t="s">
        <v>126</v>
      </c>
      <c r="N37" s="58" t="n">
        <v>8307287.34</v>
      </c>
      <c r="O37" s="52"/>
      <c r="P37" s="52"/>
      <c r="Q37" s="52"/>
      <c r="R37" s="58" t="n">
        <v>8307287.34</v>
      </c>
      <c r="S37" s="46" t="n">
        <v>10756</v>
      </c>
      <c r="T37" s="58" t="n">
        <v>9756</v>
      </c>
    </row>
    <row r="38" customFormat="false" ht="33.85" hidden="false" customHeight="false" outlineLevel="0" collapsed="false">
      <c r="A38" s="62" t="s">
        <v>63</v>
      </c>
      <c r="B38" s="62"/>
      <c r="C38" s="45" t="s">
        <v>34</v>
      </c>
      <c r="D38" s="45" t="s">
        <v>34</v>
      </c>
      <c r="E38" s="45" t="s">
        <v>34</v>
      </c>
      <c r="F38" s="45" t="s">
        <v>34</v>
      </c>
      <c r="G38" s="45" t="s">
        <v>34</v>
      </c>
      <c r="H38" s="47" t="n">
        <f aca="false">H39+H43+H45+H47+H49</f>
        <v>9745.6</v>
      </c>
      <c r="I38" s="47" t="n">
        <f aca="false">I39+I43+I45+I47+I49</f>
        <v>6639.6</v>
      </c>
      <c r="J38" s="51" t="n">
        <f aca="false">J39+J43+J45+J47+J49</f>
        <v>604</v>
      </c>
      <c r="K38" s="45" t="s">
        <v>34</v>
      </c>
      <c r="L38" s="45" t="s">
        <v>34</v>
      </c>
      <c r="M38" s="45" t="s">
        <v>34</v>
      </c>
      <c r="N38" s="52" t="n">
        <f aca="false">N39+N43+N45+N47+N49</f>
        <v>71640197.69</v>
      </c>
      <c r="O38" s="52" t="n">
        <f aca="false">O39+O43+O45+O47+O49</f>
        <v>0</v>
      </c>
      <c r="P38" s="52" t="n">
        <f aca="false">P39+P43+P45+P47+P49</f>
        <v>0</v>
      </c>
      <c r="Q38" s="52" t="n">
        <f aca="false">Q39+Q43+Q45+Q47+Q49</f>
        <v>0</v>
      </c>
      <c r="R38" s="52" t="n">
        <f aca="false">R39+R43+R45+R47+R49</f>
        <v>71640197.69</v>
      </c>
      <c r="S38" s="52" t="n">
        <f aca="false">N38/H38</f>
        <v>7351.02997147431</v>
      </c>
      <c r="T38" s="48" t="n">
        <f aca="false">MAX(T39:T50)</f>
        <v>13833.5906923238</v>
      </c>
    </row>
    <row r="39" customFormat="false" ht="33.85" hidden="false" customHeight="false" outlineLevel="0" collapsed="false">
      <c r="A39" s="44" t="s">
        <v>35</v>
      </c>
      <c r="B39" s="44"/>
      <c r="C39" s="45" t="s">
        <v>34</v>
      </c>
      <c r="D39" s="45" t="s">
        <v>34</v>
      </c>
      <c r="E39" s="45" t="s">
        <v>34</v>
      </c>
      <c r="F39" s="45" t="s">
        <v>34</v>
      </c>
      <c r="G39" s="45" t="s">
        <v>34</v>
      </c>
      <c r="H39" s="47" t="n">
        <f aca="false">H40+H41+H42</f>
        <v>6611.2</v>
      </c>
      <c r="I39" s="47" t="n">
        <f aca="false">I40+I41+I42</f>
        <v>4164</v>
      </c>
      <c r="J39" s="51" t="n">
        <f aca="false">J40+J41+J42</f>
        <v>436</v>
      </c>
      <c r="K39" s="45" t="s">
        <v>34</v>
      </c>
      <c r="L39" s="45" t="s">
        <v>34</v>
      </c>
      <c r="M39" s="45" t="s">
        <v>34</v>
      </c>
      <c r="N39" s="52" t="n">
        <f aca="false">N40+N41+N42</f>
        <v>33450033.85</v>
      </c>
      <c r="O39" s="52" t="n">
        <f aca="false">O40+O41+O42</f>
        <v>0</v>
      </c>
      <c r="P39" s="52" t="n">
        <f aca="false">P40+P41+P42</f>
        <v>0</v>
      </c>
      <c r="Q39" s="52" t="n">
        <f aca="false">Q40+Q41+Q42</f>
        <v>0</v>
      </c>
      <c r="R39" s="52" t="n">
        <f aca="false">R40+R41+R42</f>
        <v>33450033.85</v>
      </c>
      <c r="S39" s="52" t="n">
        <f aca="false">N39/H39</f>
        <v>5059.60095746612</v>
      </c>
      <c r="T39" s="48" t="n">
        <f aca="false">MAX(T40:T42)</f>
        <v>6602.42999718864</v>
      </c>
    </row>
    <row r="40" customFormat="false" ht="33.85" hidden="false" customHeight="false" outlineLevel="0" collapsed="false">
      <c r="A40" s="45" t="n">
        <v>1</v>
      </c>
      <c r="B40" s="49" t="s">
        <v>64</v>
      </c>
      <c r="C40" s="63"/>
      <c r="D40" s="45" t="n">
        <v>1981</v>
      </c>
      <c r="E40" s="45" t="s">
        <v>108</v>
      </c>
      <c r="F40" s="45" t="n">
        <v>2</v>
      </c>
      <c r="G40" s="45" t="s">
        <v>112</v>
      </c>
      <c r="H40" s="47" t="n">
        <v>1067.1</v>
      </c>
      <c r="I40" s="47" t="n">
        <v>570.8</v>
      </c>
      <c r="J40" s="51" t="n">
        <v>12</v>
      </c>
      <c r="K40" s="45" t="s">
        <v>105</v>
      </c>
      <c r="L40" s="45" t="s">
        <v>113</v>
      </c>
      <c r="M40" s="45" t="s">
        <v>127</v>
      </c>
      <c r="N40" s="52" t="n">
        <v>7045453.05</v>
      </c>
      <c r="O40" s="52" t="n">
        <v>0</v>
      </c>
      <c r="P40" s="52" t="n">
        <v>0</v>
      </c>
      <c r="Q40" s="52" t="n">
        <v>0</v>
      </c>
      <c r="R40" s="52" t="n">
        <f aca="false">N40-O40-P40-Q40</f>
        <v>7045453.05</v>
      </c>
      <c r="S40" s="52" t="n">
        <f aca="false">N40/H40</f>
        <v>6602.42999718864</v>
      </c>
      <c r="T40" s="48" t="n">
        <v>6602.42999718864</v>
      </c>
    </row>
    <row r="41" customFormat="false" ht="33.85" hidden="false" customHeight="false" outlineLevel="0" collapsed="false">
      <c r="A41" s="45" t="n">
        <v>2</v>
      </c>
      <c r="B41" s="49" t="s">
        <v>65</v>
      </c>
      <c r="C41" s="63"/>
      <c r="D41" s="45" t="n">
        <v>1971</v>
      </c>
      <c r="E41" s="45" t="s">
        <v>108</v>
      </c>
      <c r="F41" s="45" t="n">
        <v>5</v>
      </c>
      <c r="G41" s="45" t="s">
        <v>129</v>
      </c>
      <c r="H41" s="47" t="n">
        <v>3969.6</v>
      </c>
      <c r="I41" s="47" t="n">
        <v>2732.6</v>
      </c>
      <c r="J41" s="51" t="n">
        <v>406</v>
      </c>
      <c r="K41" s="45" t="s">
        <v>105</v>
      </c>
      <c r="L41" s="45" t="s">
        <v>113</v>
      </c>
      <c r="M41" s="45" t="s">
        <v>127</v>
      </c>
      <c r="N41" s="52" t="n">
        <v>16502863</v>
      </c>
      <c r="O41" s="52" t="n">
        <v>0</v>
      </c>
      <c r="P41" s="52" t="n">
        <v>0</v>
      </c>
      <c r="Q41" s="52" t="n">
        <v>0</v>
      </c>
      <c r="R41" s="52" t="n">
        <f aca="false">N41-O41-P41-Q41</f>
        <v>16502863</v>
      </c>
      <c r="S41" s="52" t="n">
        <f aca="false">N41/H41</f>
        <v>4157.31131600161</v>
      </c>
      <c r="T41" s="48" t="n">
        <v>4157.31131600161</v>
      </c>
    </row>
    <row r="42" customFormat="false" ht="33.85" hidden="false" customHeight="false" outlineLevel="0" collapsed="false">
      <c r="A42" s="45" t="n">
        <v>3</v>
      </c>
      <c r="B42" s="49" t="s">
        <v>66</v>
      </c>
      <c r="C42" s="63"/>
      <c r="D42" s="45" t="n">
        <v>1981</v>
      </c>
      <c r="E42" s="45" t="s">
        <v>108</v>
      </c>
      <c r="F42" s="45" t="n">
        <v>2</v>
      </c>
      <c r="G42" s="45" t="s">
        <v>109</v>
      </c>
      <c r="H42" s="47" t="n">
        <v>1574.5</v>
      </c>
      <c r="I42" s="47" t="n">
        <v>860.6</v>
      </c>
      <c r="J42" s="51" t="n">
        <v>18</v>
      </c>
      <c r="K42" s="45" t="s">
        <v>105</v>
      </c>
      <c r="L42" s="45" t="s">
        <v>106</v>
      </c>
      <c r="M42" s="45" t="s">
        <v>107</v>
      </c>
      <c r="N42" s="52" t="n">
        <v>9901717.8</v>
      </c>
      <c r="O42" s="52" t="n">
        <v>0</v>
      </c>
      <c r="P42" s="52" t="n">
        <v>0</v>
      </c>
      <c r="Q42" s="52" t="n">
        <v>0</v>
      </c>
      <c r="R42" s="52" t="n">
        <f aca="false">N42-O42-P42-Q42</f>
        <v>9901717.8</v>
      </c>
      <c r="S42" s="52" t="n">
        <f aca="false">N42/H42</f>
        <v>6288.80139726898</v>
      </c>
      <c r="T42" s="48" t="n">
        <v>6288.80139726898</v>
      </c>
    </row>
    <row r="43" customFormat="false" ht="33.85" hidden="false" customHeight="false" outlineLevel="0" collapsed="false">
      <c r="A43" s="44" t="s">
        <v>67</v>
      </c>
      <c r="B43" s="44"/>
      <c r="C43" s="45" t="s">
        <v>34</v>
      </c>
      <c r="D43" s="45" t="s">
        <v>34</v>
      </c>
      <c r="E43" s="45" t="s">
        <v>34</v>
      </c>
      <c r="F43" s="45" t="s">
        <v>34</v>
      </c>
      <c r="G43" s="45" t="s">
        <v>34</v>
      </c>
      <c r="H43" s="47" t="n">
        <f aca="false">H44</f>
        <v>706.3</v>
      </c>
      <c r="I43" s="47" t="n">
        <f aca="false">I44</f>
        <v>461.2</v>
      </c>
      <c r="J43" s="51" t="n">
        <f aca="false">J44</f>
        <v>42</v>
      </c>
      <c r="K43" s="45" t="s">
        <v>34</v>
      </c>
      <c r="L43" s="45" t="s">
        <v>34</v>
      </c>
      <c r="M43" s="45" t="s">
        <v>34</v>
      </c>
      <c r="N43" s="52" t="n">
        <f aca="false">N44</f>
        <v>7540538.9</v>
      </c>
      <c r="O43" s="52" t="n">
        <f aca="false">O44</f>
        <v>0</v>
      </c>
      <c r="P43" s="52" t="n">
        <f aca="false">P44</f>
        <v>0</v>
      </c>
      <c r="Q43" s="52" t="n">
        <f aca="false">Q44</f>
        <v>0</v>
      </c>
      <c r="R43" s="52" t="n">
        <f aca="false">R44</f>
        <v>7540538.9</v>
      </c>
      <c r="S43" s="52" t="n">
        <f aca="false">N43/H43</f>
        <v>10676.1134079003</v>
      </c>
      <c r="T43" s="48" t="n">
        <f aca="false">T44</f>
        <v>10676.1134645335</v>
      </c>
    </row>
    <row r="44" customFormat="false" ht="33.85" hidden="false" customHeight="false" outlineLevel="0" collapsed="false">
      <c r="A44" s="45" t="n">
        <v>4</v>
      </c>
      <c r="B44" s="49" t="s">
        <v>68</v>
      </c>
      <c r="C44" s="63"/>
      <c r="D44" s="45" t="n">
        <v>1973</v>
      </c>
      <c r="E44" s="45" t="s">
        <v>108</v>
      </c>
      <c r="F44" s="45" t="n">
        <v>2</v>
      </c>
      <c r="G44" s="45" t="s">
        <v>112</v>
      </c>
      <c r="H44" s="47" t="n">
        <v>706.3</v>
      </c>
      <c r="I44" s="47" t="n">
        <v>461.2</v>
      </c>
      <c r="J44" s="51" t="n">
        <v>42</v>
      </c>
      <c r="K44" s="45" t="s">
        <v>105</v>
      </c>
      <c r="L44" s="45" t="s">
        <v>113</v>
      </c>
      <c r="M44" s="45" t="s">
        <v>127</v>
      </c>
      <c r="N44" s="52" t="n">
        <v>7540538.9</v>
      </c>
      <c r="O44" s="52" t="n">
        <v>0</v>
      </c>
      <c r="P44" s="52" t="n">
        <v>0</v>
      </c>
      <c r="Q44" s="52" t="n">
        <v>0</v>
      </c>
      <c r="R44" s="52" t="n">
        <f aca="false">N44-O44-P44-Q44</f>
        <v>7540538.9</v>
      </c>
      <c r="S44" s="52" t="n">
        <f aca="false">N44/H44</f>
        <v>10676.1134079003</v>
      </c>
      <c r="T44" s="48" t="n">
        <v>10676.1134645335</v>
      </c>
    </row>
    <row r="45" customFormat="false" ht="33.85" hidden="false" customHeight="false" outlineLevel="0" collapsed="false">
      <c r="A45" s="44" t="s">
        <v>53</v>
      </c>
      <c r="B45" s="44"/>
      <c r="C45" s="45" t="s">
        <v>34</v>
      </c>
      <c r="D45" s="45" t="s">
        <v>34</v>
      </c>
      <c r="E45" s="45" t="s">
        <v>34</v>
      </c>
      <c r="F45" s="45" t="s">
        <v>34</v>
      </c>
      <c r="G45" s="45" t="s">
        <v>34</v>
      </c>
      <c r="H45" s="47" t="n">
        <f aca="false">H46</f>
        <v>686</v>
      </c>
      <c r="I45" s="47" t="n">
        <f aca="false">I46</f>
        <v>452.9</v>
      </c>
      <c r="J45" s="51" t="n">
        <f aca="false">J46</f>
        <v>42</v>
      </c>
      <c r="K45" s="45" t="s">
        <v>34</v>
      </c>
      <c r="L45" s="45" t="s">
        <v>34</v>
      </c>
      <c r="M45" s="45" t="s">
        <v>34</v>
      </c>
      <c r="N45" s="52" t="n">
        <f aca="false">N46</f>
        <v>9114658.18</v>
      </c>
      <c r="O45" s="52" t="n">
        <f aca="false">O46</f>
        <v>0</v>
      </c>
      <c r="P45" s="52" t="n">
        <f aca="false">P46</f>
        <v>0</v>
      </c>
      <c r="Q45" s="52" t="n">
        <f aca="false">Q46</f>
        <v>0</v>
      </c>
      <c r="R45" s="52" t="n">
        <f aca="false">R46</f>
        <v>9114658.18</v>
      </c>
      <c r="S45" s="52" t="n">
        <f aca="false">N45/H45</f>
        <v>13286.6737317784</v>
      </c>
      <c r="T45" s="48" t="n">
        <f aca="false">T46</f>
        <v>13286.6737317784</v>
      </c>
    </row>
    <row r="46" customFormat="false" ht="33.85" hidden="false" customHeight="false" outlineLevel="0" collapsed="false">
      <c r="A46" s="45" t="n">
        <v>5</v>
      </c>
      <c r="B46" s="49" t="s">
        <v>69</v>
      </c>
      <c r="C46" s="63"/>
      <c r="D46" s="45" t="n">
        <v>1971</v>
      </c>
      <c r="E46" s="45" t="s">
        <v>108</v>
      </c>
      <c r="F46" s="45" t="n">
        <v>2</v>
      </c>
      <c r="G46" s="45" t="s">
        <v>112</v>
      </c>
      <c r="H46" s="47" t="n">
        <v>686</v>
      </c>
      <c r="I46" s="47" t="n">
        <v>452.9</v>
      </c>
      <c r="J46" s="51" t="n">
        <v>42</v>
      </c>
      <c r="K46" s="45" t="s">
        <v>105</v>
      </c>
      <c r="L46" s="45" t="s">
        <v>113</v>
      </c>
      <c r="M46" s="45" t="s">
        <v>127</v>
      </c>
      <c r="N46" s="52" t="n">
        <v>9114658.18</v>
      </c>
      <c r="O46" s="52" t="n">
        <v>0</v>
      </c>
      <c r="P46" s="52" t="n">
        <v>0</v>
      </c>
      <c r="Q46" s="52" t="n">
        <v>0</v>
      </c>
      <c r="R46" s="52" t="n">
        <f aca="false">N46-O46-P46-Q46</f>
        <v>9114658.18</v>
      </c>
      <c r="S46" s="52" t="n">
        <f aca="false">N46/H46</f>
        <v>13286.6737317784</v>
      </c>
      <c r="T46" s="48" t="n">
        <v>13286.6737317784</v>
      </c>
    </row>
    <row r="47" customFormat="false" ht="33.85" hidden="false" customHeight="false" outlineLevel="0" collapsed="false">
      <c r="A47" s="44" t="s">
        <v>51</v>
      </c>
      <c r="B47" s="44"/>
      <c r="C47" s="45" t="s">
        <v>34</v>
      </c>
      <c r="D47" s="45" t="s">
        <v>34</v>
      </c>
      <c r="E47" s="45" t="s">
        <v>34</v>
      </c>
      <c r="F47" s="45" t="s">
        <v>34</v>
      </c>
      <c r="G47" s="45" t="s">
        <v>34</v>
      </c>
      <c r="H47" s="47" t="n">
        <f aca="false">H48</f>
        <v>956.2</v>
      </c>
      <c r="I47" s="47" t="n">
        <f aca="false">I48</f>
        <v>835.3</v>
      </c>
      <c r="J47" s="51" t="n">
        <f aca="false">J48</f>
        <v>47</v>
      </c>
      <c r="K47" s="45" t="s">
        <v>34</v>
      </c>
      <c r="L47" s="45" t="s">
        <v>34</v>
      </c>
      <c r="M47" s="45" t="s">
        <v>34</v>
      </c>
      <c r="N47" s="52" t="n">
        <f aca="false">N48</f>
        <v>13227679.42</v>
      </c>
      <c r="O47" s="52" t="n">
        <f aca="false">O48</f>
        <v>0</v>
      </c>
      <c r="P47" s="52" t="n">
        <f aca="false">P48</f>
        <v>0</v>
      </c>
      <c r="Q47" s="52" t="n">
        <f aca="false">Q48</f>
        <v>0</v>
      </c>
      <c r="R47" s="52" t="n">
        <f aca="false">R48</f>
        <v>13227679.42</v>
      </c>
      <c r="S47" s="52" t="n">
        <f aca="false">N47/H47</f>
        <v>13833.5906923238</v>
      </c>
      <c r="T47" s="48" t="n">
        <f aca="false">T48</f>
        <v>13833.5906923238</v>
      </c>
    </row>
    <row r="48" customFormat="false" ht="33.85" hidden="false" customHeight="false" outlineLevel="0" collapsed="false">
      <c r="A48" s="45" t="n">
        <v>6</v>
      </c>
      <c r="B48" s="49" t="s">
        <v>70</v>
      </c>
      <c r="C48" s="63"/>
      <c r="D48" s="45" t="n">
        <v>1986</v>
      </c>
      <c r="E48" s="45" t="s">
        <v>108</v>
      </c>
      <c r="F48" s="45" t="n">
        <v>2</v>
      </c>
      <c r="G48" s="45" t="s">
        <v>109</v>
      </c>
      <c r="H48" s="47" t="n">
        <v>956.2</v>
      </c>
      <c r="I48" s="47" t="n">
        <v>835.3</v>
      </c>
      <c r="J48" s="51" t="n">
        <v>47</v>
      </c>
      <c r="K48" s="45" t="s">
        <v>105</v>
      </c>
      <c r="L48" s="45" t="s">
        <v>113</v>
      </c>
      <c r="M48" s="45" t="s">
        <v>127</v>
      </c>
      <c r="N48" s="52" t="n">
        <v>13227679.42</v>
      </c>
      <c r="O48" s="52" t="n">
        <v>0</v>
      </c>
      <c r="P48" s="52" t="n">
        <v>0</v>
      </c>
      <c r="Q48" s="52" t="n">
        <v>0</v>
      </c>
      <c r="R48" s="52" t="n">
        <f aca="false">N48-O48-P48-Q48</f>
        <v>13227679.42</v>
      </c>
      <c r="S48" s="52" t="n">
        <f aca="false">N48/H48</f>
        <v>13833.5906923238</v>
      </c>
      <c r="T48" s="48" t="n">
        <v>13833.5906923238</v>
      </c>
    </row>
    <row r="49" customFormat="false" ht="33.85" hidden="false" customHeight="false" outlineLevel="0" collapsed="false">
      <c r="A49" s="44" t="s">
        <v>71</v>
      </c>
      <c r="B49" s="44"/>
      <c r="C49" s="45" t="s">
        <v>34</v>
      </c>
      <c r="D49" s="45" t="s">
        <v>34</v>
      </c>
      <c r="E49" s="45" t="s">
        <v>34</v>
      </c>
      <c r="F49" s="45" t="s">
        <v>34</v>
      </c>
      <c r="G49" s="45" t="s">
        <v>34</v>
      </c>
      <c r="H49" s="47" t="n">
        <f aca="false">H50</f>
        <v>785.9</v>
      </c>
      <c r="I49" s="47" t="n">
        <f aca="false">I50</f>
        <v>726.2</v>
      </c>
      <c r="J49" s="51" t="n">
        <f aca="false">J50</f>
        <v>37</v>
      </c>
      <c r="K49" s="45" t="s">
        <v>34</v>
      </c>
      <c r="L49" s="45" t="s">
        <v>34</v>
      </c>
      <c r="M49" s="45" t="s">
        <v>34</v>
      </c>
      <c r="N49" s="52" t="n">
        <f aca="false">N50</f>
        <v>8307287.34</v>
      </c>
      <c r="O49" s="52" t="n">
        <f aca="false">O50</f>
        <v>0</v>
      </c>
      <c r="P49" s="52" t="n">
        <f aca="false">P50</f>
        <v>0</v>
      </c>
      <c r="Q49" s="52" t="n">
        <f aca="false">Q50</f>
        <v>0</v>
      </c>
      <c r="R49" s="52" t="n">
        <f aca="false">R50</f>
        <v>8307287.34</v>
      </c>
      <c r="S49" s="52" t="n">
        <f aca="false">N49/H49</f>
        <v>10570.4126988166</v>
      </c>
      <c r="T49" s="48" t="n">
        <f aca="false">T50</f>
        <v>10570.4127039064</v>
      </c>
    </row>
    <row r="50" customFormat="false" ht="33.85" hidden="false" customHeight="false" outlineLevel="0" collapsed="false">
      <c r="A50" s="45" t="n">
        <v>7</v>
      </c>
      <c r="B50" s="49" t="s">
        <v>72</v>
      </c>
      <c r="C50" s="63"/>
      <c r="D50" s="45" t="n">
        <v>1971</v>
      </c>
      <c r="E50" s="45" t="s">
        <v>108</v>
      </c>
      <c r="F50" s="45" t="n">
        <v>2</v>
      </c>
      <c r="G50" s="45" t="s">
        <v>112</v>
      </c>
      <c r="H50" s="47" t="n">
        <v>785.9</v>
      </c>
      <c r="I50" s="47" t="n">
        <v>726.2</v>
      </c>
      <c r="J50" s="51" t="n">
        <v>37</v>
      </c>
      <c r="K50" s="45" t="s">
        <v>105</v>
      </c>
      <c r="L50" s="45" t="s">
        <v>113</v>
      </c>
      <c r="M50" s="45" t="s">
        <v>127</v>
      </c>
      <c r="N50" s="52" t="n">
        <v>8307287.34</v>
      </c>
      <c r="O50" s="52" t="n">
        <v>0</v>
      </c>
      <c r="P50" s="52" t="n">
        <v>0</v>
      </c>
      <c r="Q50" s="52" t="n">
        <v>0</v>
      </c>
      <c r="R50" s="52" t="n">
        <f aca="false">N50-O50-P50-Q50</f>
        <v>8307287.34</v>
      </c>
      <c r="S50" s="52" t="n">
        <f aca="false">N50/H50</f>
        <v>10570.4126988166</v>
      </c>
      <c r="T50" s="48" t="n">
        <v>10570.4127039064</v>
      </c>
    </row>
    <row r="51" customFormat="false" ht="33.85" hidden="false" customHeight="false" outlineLevel="0" collapsed="false">
      <c r="A51" s="62" t="s">
        <v>73</v>
      </c>
      <c r="B51" s="62"/>
      <c r="C51" s="45" t="s">
        <v>34</v>
      </c>
      <c r="D51" s="45" t="s">
        <v>34</v>
      </c>
      <c r="E51" s="45" t="s">
        <v>34</v>
      </c>
      <c r="F51" s="45" t="s">
        <v>34</v>
      </c>
      <c r="G51" s="45" t="s">
        <v>34</v>
      </c>
      <c r="H51" s="47" t="n">
        <f aca="false">H52+H56+H58</f>
        <v>14479.6</v>
      </c>
      <c r="I51" s="47" t="n">
        <f aca="false">I52+I56+I58</f>
        <v>13941.6</v>
      </c>
      <c r="J51" s="51" t="n">
        <f aca="false">J52+J56+J58</f>
        <v>646</v>
      </c>
      <c r="K51" s="45" t="s">
        <v>34</v>
      </c>
      <c r="L51" s="45" t="s">
        <v>34</v>
      </c>
      <c r="M51" s="45" t="s">
        <v>34</v>
      </c>
      <c r="N51" s="52" t="n">
        <f aca="false">N52+N56+N58</f>
        <v>75388068.75</v>
      </c>
      <c r="O51" s="52" t="n">
        <f aca="false">O52+O56+O58</f>
        <v>0</v>
      </c>
      <c r="P51" s="52" t="n">
        <f aca="false">P52+P56+P58</f>
        <v>0</v>
      </c>
      <c r="Q51" s="52" t="n">
        <f aca="false">Q52+Q56+Q58</f>
        <v>0</v>
      </c>
      <c r="R51" s="52" t="n">
        <f aca="false">R52+R56+R58</f>
        <v>75388068.75</v>
      </c>
      <c r="S51" s="52" t="n">
        <f aca="false">N51/H51</f>
        <v>5206.50216511506</v>
      </c>
      <c r="T51" s="48" t="n">
        <f aca="false">MAX(T52:T59)</f>
        <v>17767.8302083333</v>
      </c>
    </row>
    <row r="52" customFormat="false" ht="33.85" hidden="false" customHeight="false" outlineLevel="0" collapsed="false">
      <c r="A52" s="44" t="s">
        <v>35</v>
      </c>
      <c r="B52" s="44"/>
      <c r="C52" s="45" t="s">
        <v>34</v>
      </c>
      <c r="D52" s="45" t="s">
        <v>34</v>
      </c>
      <c r="E52" s="45" t="s">
        <v>34</v>
      </c>
      <c r="F52" s="45" t="s">
        <v>34</v>
      </c>
      <c r="G52" s="45" t="s">
        <v>34</v>
      </c>
      <c r="H52" s="47" t="n">
        <f aca="false">H53+H54+H55</f>
        <v>13173.8</v>
      </c>
      <c r="I52" s="47" t="n">
        <f aca="false">I53+I54+I55</f>
        <v>12719.8</v>
      </c>
      <c r="J52" s="51" t="n">
        <f aca="false">J53+J54+J55</f>
        <v>581</v>
      </c>
      <c r="K52" s="45" t="s">
        <v>34</v>
      </c>
      <c r="L52" s="45" t="s">
        <v>34</v>
      </c>
      <c r="M52" s="45" t="s">
        <v>34</v>
      </c>
      <c r="N52" s="52" t="n">
        <f aca="false">N53+N54+N55</f>
        <v>57437679.22</v>
      </c>
      <c r="O52" s="52" t="n">
        <f aca="false">O53+O54+O55</f>
        <v>0</v>
      </c>
      <c r="P52" s="52" t="n">
        <f aca="false">P53+P54+P55</f>
        <v>0</v>
      </c>
      <c r="Q52" s="52" t="n">
        <f aca="false">Q53+Q54+Q55</f>
        <v>0</v>
      </c>
      <c r="R52" s="52" t="n">
        <f aca="false">R53+R54+R55</f>
        <v>57437679.22</v>
      </c>
      <c r="S52" s="52" t="n">
        <f aca="false">N52/H52</f>
        <v>4359.99326086627</v>
      </c>
      <c r="T52" s="48" t="n">
        <f aca="false">MAX(T53:T55)</f>
        <v>11756.8974299606</v>
      </c>
    </row>
    <row r="53" customFormat="false" ht="33.85" hidden="false" customHeight="false" outlineLevel="0" collapsed="false">
      <c r="A53" s="45" t="n">
        <v>1</v>
      </c>
      <c r="B53" s="49" t="s">
        <v>74</v>
      </c>
      <c r="C53" s="63"/>
      <c r="D53" s="45" t="n">
        <v>1977</v>
      </c>
      <c r="E53" s="45" t="s">
        <v>108</v>
      </c>
      <c r="F53" s="45" t="n">
        <v>5</v>
      </c>
      <c r="G53" s="45" t="s">
        <v>135</v>
      </c>
      <c r="H53" s="47" t="n">
        <v>10646.9</v>
      </c>
      <c r="I53" s="47" t="n">
        <v>10646.9</v>
      </c>
      <c r="J53" s="51" t="n">
        <v>475</v>
      </c>
      <c r="K53" s="45" t="s">
        <v>105</v>
      </c>
      <c r="L53" s="45" t="s">
        <v>106</v>
      </c>
      <c r="M53" s="45" t="s">
        <v>136</v>
      </c>
      <c r="N53" s="52" t="n">
        <v>38015148.92</v>
      </c>
      <c r="O53" s="52" t="n">
        <v>0</v>
      </c>
      <c r="P53" s="52" t="n">
        <v>0</v>
      </c>
      <c r="Q53" s="52" t="n">
        <v>0</v>
      </c>
      <c r="R53" s="52" t="n">
        <f aca="false">N53-O53-P53-Q53</f>
        <v>38015148.92</v>
      </c>
      <c r="S53" s="52" t="n">
        <f aca="false">N53/H53</f>
        <v>3570.53686237309</v>
      </c>
      <c r="T53" s="48" t="n">
        <v>3934.65543961153</v>
      </c>
    </row>
    <row r="54" customFormat="false" ht="33.85" hidden="false" customHeight="false" outlineLevel="0" collapsed="false">
      <c r="A54" s="45" t="n">
        <v>2</v>
      </c>
      <c r="B54" s="49" t="s">
        <v>75</v>
      </c>
      <c r="C54" s="63"/>
      <c r="D54" s="45" t="n">
        <v>1968</v>
      </c>
      <c r="E54" s="45" t="s">
        <v>108</v>
      </c>
      <c r="F54" s="45" t="n">
        <v>5</v>
      </c>
      <c r="G54" s="45" t="s">
        <v>129</v>
      </c>
      <c r="H54" s="47" t="n">
        <v>1663.1</v>
      </c>
      <c r="I54" s="47" t="n">
        <v>1209.1</v>
      </c>
      <c r="J54" s="51" t="n">
        <v>88</v>
      </c>
      <c r="K54" s="45" t="s">
        <v>105</v>
      </c>
      <c r="L54" s="45" t="s">
        <v>113</v>
      </c>
      <c r="M54" s="45" t="s">
        <v>127</v>
      </c>
      <c r="N54" s="52" t="n">
        <v>9266922.3</v>
      </c>
      <c r="O54" s="52" t="n">
        <v>0</v>
      </c>
      <c r="P54" s="52" t="n">
        <v>0</v>
      </c>
      <c r="Q54" s="52" t="n">
        <v>0</v>
      </c>
      <c r="R54" s="52" t="n">
        <f aca="false">N54-O54-P54-Q54</f>
        <v>9266922.3</v>
      </c>
      <c r="S54" s="52" t="n">
        <f aca="false">N54/H54</f>
        <v>5572.0776261199</v>
      </c>
      <c r="T54" s="48" t="n">
        <v>5572.11971619265</v>
      </c>
    </row>
    <row r="55" customFormat="false" ht="33.85" hidden="false" customHeight="false" outlineLevel="0" collapsed="false">
      <c r="A55" s="45" t="n">
        <v>3</v>
      </c>
      <c r="B55" s="49" t="s">
        <v>76</v>
      </c>
      <c r="C55" s="63"/>
      <c r="D55" s="45" t="n">
        <v>1979</v>
      </c>
      <c r="E55" s="45" t="s">
        <v>108</v>
      </c>
      <c r="F55" s="45" t="n">
        <v>2</v>
      </c>
      <c r="G55" s="45" t="s">
        <v>109</v>
      </c>
      <c r="H55" s="47" t="n">
        <v>863.8</v>
      </c>
      <c r="I55" s="47" t="n">
        <v>863.8</v>
      </c>
      <c r="J55" s="51" t="n">
        <v>18</v>
      </c>
      <c r="K55" s="45" t="s">
        <v>105</v>
      </c>
      <c r="L55" s="45" t="s">
        <v>106</v>
      </c>
      <c r="M55" s="45" t="s">
        <v>107</v>
      </c>
      <c r="N55" s="52" t="n">
        <v>10155608</v>
      </c>
      <c r="O55" s="52" t="n">
        <v>0</v>
      </c>
      <c r="P55" s="52" t="n">
        <v>0</v>
      </c>
      <c r="Q55" s="52" t="n">
        <v>0</v>
      </c>
      <c r="R55" s="52" t="n">
        <f aca="false">N55-O55-P55-Q55</f>
        <v>10155608</v>
      </c>
      <c r="S55" s="52" t="n">
        <f aca="false">N55/H55</f>
        <v>11756.8974299606</v>
      </c>
      <c r="T55" s="48" t="n">
        <v>11756.8974299606</v>
      </c>
    </row>
    <row r="56" customFormat="false" ht="33.85" hidden="false" customHeight="false" outlineLevel="0" collapsed="false">
      <c r="A56" s="44" t="s">
        <v>67</v>
      </c>
      <c r="B56" s="44"/>
      <c r="C56" s="45" t="s">
        <v>34</v>
      </c>
      <c r="D56" s="45" t="s">
        <v>34</v>
      </c>
      <c r="E56" s="45" t="s">
        <v>34</v>
      </c>
      <c r="F56" s="45" t="s">
        <v>34</v>
      </c>
      <c r="G56" s="45" t="s">
        <v>34</v>
      </c>
      <c r="H56" s="47" t="n">
        <f aca="false">H57</f>
        <v>374.4</v>
      </c>
      <c r="I56" s="47" t="n">
        <f aca="false">I57</f>
        <v>374.4</v>
      </c>
      <c r="J56" s="51" t="n">
        <f aca="false">J57</f>
        <v>8</v>
      </c>
      <c r="K56" s="45" t="s">
        <v>34</v>
      </c>
      <c r="L56" s="45" t="s">
        <v>34</v>
      </c>
      <c r="M56" s="45" t="s">
        <v>34</v>
      </c>
      <c r="N56" s="52" t="n">
        <f aca="false">N57</f>
        <v>6652275.63</v>
      </c>
      <c r="O56" s="52" t="n">
        <f aca="false">O57</f>
        <v>0</v>
      </c>
      <c r="P56" s="52" t="n">
        <f aca="false">P57</f>
        <v>0</v>
      </c>
      <c r="Q56" s="52" t="n">
        <f aca="false">Q57</f>
        <v>0</v>
      </c>
      <c r="R56" s="52" t="n">
        <f aca="false">R57</f>
        <v>6652275.63</v>
      </c>
      <c r="S56" s="52" t="n">
        <f aca="false">N56/H56</f>
        <v>17767.8302083333</v>
      </c>
      <c r="T56" s="48" t="n">
        <f aca="false">T57</f>
        <v>17767.8302083333</v>
      </c>
    </row>
    <row r="57" customFormat="false" ht="33.85" hidden="false" customHeight="false" outlineLevel="0" collapsed="false">
      <c r="A57" s="45" t="n">
        <v>4</v>
      </c>
      <c r="B57" s="49" t="s">
        <v>77</v>
      </c>
      <c r="C57" s="63"/>
      <c r="D57" s="45" t="n">
        <v>1991</v>
      </c>
      <c r="E57" s="45" t="s">
        <v>108</v>
      </c>
      <c r="F57" s="45" t="n">
        <v>2</v>
      </c>
      <c r="G57" s="45" t="s">
        <v>129</v>
      </c>
      <c r="H57" s="47" t="n">
        <v>374.4</v>
      </c>
      <c r="I57" s="47" t="n">
        <v>374.4</v>
      </c>
      <c r="J57" s="51" t="n">
        <v>8</v>
      </c>
      <c r="K57" s="45" t="s">
        <v>105</v>
      </c>
      <c r="L57" s="45" t="s">
        <v>113</v>
      </c>
      <c r="M57" s="45" t="s">
        <v>127</v>
      </c>
      <c r="N57" s="52" t="n">
        <v>6652275.63</v>
      </c>
      <c r="O57" s="52" t="n">
        <v>0</v>
      </c>
      <c r="P57" s="52" t="n">
        <v>0</v>
      </c>
      <c r="Q57" s="52" t="n">
        <v>0</v>
      </c>
      <c r="R57" s="52" t="n">
        <f aca="false">N57-O57-P57-Q57</f>
        <v>6652275.63</v>
      </c>
      <c r="S57" s="52" t="n">
        <f aca="false">N57/H57</f>
        <v>17767.8302083333</v>
      </c>
      <c r="T57" s="48" t="n">
        <v>17767.8302083333</v>
      </c>
    </row>
    <row r="58" customFormat="false" ht="33.85" hidden="false" customHeight="false" outlineLevel="0" collapsed="false">
      <c r="A58" s="44" t="s">
        <v>57</v>
      </c>
      <c r="B58" s="44"/>
      <c r="C58" s="45" t="s">
        <v>34</v>
      </c>
      <c r="D58" s="45" t="s">
        <v>34</v>
      </c>
      <c r="E58" s="45" t="s">
        <v>34</v>
      </c>
      <c r="F58" s="45" t="s">
        <v>34</v>
      </c>
      <c r="G58" s="45" t="s">
        <v>34</v>
      </c>
      <c r="H58" s="47" t="n">
        <f aca="false">H59</f>
        <v>931.4</v>
      </c>
      <c r="I58" s="47" t="n">
        <f aca="false">I59</f>
        <v>847.4</v>
      </c>
      <c r="J58" s="51" t="n">
        <f aca="false">J59</f>
        <v>57</v>
      </c>
      <c r="K58" s="45" t="s">
        <v>34</v>
      </c>
      <c r="L58" s="45" t="s">
        <v>34</v>
      </c>
      <c r="M58" s="45" t="s">
        <v>34</v>
      </c>
      <c r="N58" s="52" t="n">
        <f aca="false">N59</f>
        <v>11298113.9</v>
      </c>
      <c r="O58" s="52" t="n">
        <f aca="false">O59</f>
        <v>0</v>
      </c>
      <c r="P58" s="52" t="n">
        <f aca="false">P59</f>
        <v>0</v>
      </c>
      <c r="Q58" s="52" t="n">
        <f aca="false">Q59</f>
        <v>0</v>
      </c>
      <c r="R58" s="52" t="n">
        <f aca="false">R59</f>
        <v>11298113.9</v>
      </c>
      <c r="S58" s="52" t="n">
        <f aca="false">N58/H58</f>
        <v>12130.2489800301</v>
      </c>
      <c r="T58" s="48" t="n">
        <f aca="false">T59</f>
        <v>12130.2489800301</v>
      </c>
    </row>
    <row r="59" customFormat="false" ht="33.85" hidden="false" customHeight="false" outlineLevel="0" collapsed="false">
      <c r="A59" s="45" t="n">
        <v>5</v>
      </c>
      <c r="B59" s="49" t="s">
        <v>78</v>
      </c>
      <c r="C59" s="63"/>
      <c r="D59" s="45" t="n">
        <v>1972</v>
      </c>
      <c r="E59" s="45" t="s">
        <v>108</v>
      </c>
      <c r="F59" s="45" t="n">
        <v>2</v>
      </c>
      <c r="G59" s="45" t="s">
        <v>109</v>
      </c>
      <c r="H59" s="47" t="n">
        <v>931.4</v>
      </c>
      <c r="I59" s="47" t="n">
        <v>847.4</v>
      </c>
      <c r="J59" s="51" t="n">
        <v>57</v>
      </c>
      <c r="K59" s="45" t="s">
        <v>105</v>
      </c>
      <c r="L59" s="45" t="s">
        <v>130</v>
      </c>
      <c r="M59" s="45" t="s">
        <v>131</v>
      </c>
      <c r="N59" s="52" t="n">
        <v>11298113.9</v>
      </c>
      <c r="O59" s="52" t="n">
        <v>0</v>
      </c>
      <c r="P59" s="52" t="n">
        <v>0</v>
      </c>
      <c r="Q59" s="52" t="n">
        <v>0</v>
      </c>
      <c r="R59" s="52" t="n">
        <f aca="false">N59-O59-P59-Q59</f>
        <v>11298113.9</v>
      </c>
      <c r="S59" s="52" t="n">
        <f aca="false">N59/H59</f>
        <v>12130.2489800301</v>
      </c>
      <c r="T59" s="48" t="n">
        <v>12130.2489800301</v>
      </c>
    </row>
  </sheetData>
  <mergeCells count="37">
    <mergeCell ref="Q2:T2"/>
    <mergeCell ref="A4:A7"/>
    <mergeCell ref="B4:B7"/>
    <mergeCell ref="C4:C7"/>
    <mergeCell ref="D4:D7"/>
    <mergeCell ref="E4:E7"/>
    <mergeCell ref="F4:F7"/>
    <mergeCell ref="G4:G7"/>
    <mergeCell ref="H4:H6"/>
    <mergeCell ref="I4:I6"/>
    <mergeCell ref="J4:J6"/>
    <mergeCell ref="K4:K7"/>
    <mergeCell ref="L4:L7"/>
    <mergeCell ref="M4:M7"/>
    <mergeCell ref="N4:R4"/>
    <mergeCell ref="S4:S6"/>
    <mergeCell ref="T4:T6"/>
    <mergeCell ref="N5:N6"/>
    <mergeCell ref="O5:O6"/>
    <mergeCell ref="P5:P6"/>
    <mergeCell ref="Q5:Q6"/>
    <mergeCell ref="R5:R6"/>
    <mergeCell ref="A9:B9"/>
    <mergeCell ref="A10:B10"/>
    <mergeCell ref="A26:B26"/>
    <mergeCell ref="A30:B30"/>
    <mergeCell ref="A32:B32"/>
    <mergeCell ref="A38:B38"/>
    <mergeCell ref="A39:B39"/>
    <mergeCell ref="A43:B43"/>
    <mergeCell ref="A45:B45"/>
    <mergeCell ref="A47:B47"/>
    <mergeCell ref="A49:B49"/>
    <mergeCell ref="A51:B51"/>
    <mergeCell ref="A52:B52"/>
    <mergeCell ref="A56:B56"/>
    <mergeCell ref="A58:B58"/>
  </mergeCells>
  <conditionalFormatting sqref="B4:B9">
    <cfRule type="duplicateValues" priority="2" aboveAverage="0" equalAverage="0" bottom="0" percent="0" rank="0" text="" dxfId="0"/>
    <cfRule type="duplicateValues" priority="3" aboveAverage="0" equalAverage="0" bottom="0" percent="0" rank="0" text="" dxfId="1"/>
  </conditionalFormatting>
  <printOptions headings="false" gridLines="false" gridLinesSet="true" horizontalCentered="false" verticalCentered="false"/>
  <pageMargins left="0.708333333333333" right="0.708333333333333" top="0.747916666666667" bottom="0.747916666666667" header="0.511811023622047" footer="0.511811023622047"/>
  <pageSetup paperSize="8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20"/>
  <sheetViews>
    <sheetView showFormulas="false" showGridLines="true" showRowColHeaders="true" showZeros="true" rightToLeft="false" tabSelected="false" showOutlineSymbols="true" defaultGridColor="true" view="pageBreakPreview" topLeftCell="A1" colorId="64" zoomScale="44" zoomScaleNormal="100" zoomScalePageLayoutView="44" workbookViewId="0">
      <selection pane="topLeft" activeCell="B1" activeCellId="0" sqref="B1"/>
    </sheetView>
  </sheetViews>
  <sheetFormatPr defaultColWidth="8.71484375" defaultRowHeight="15" customHeight="false" zeroHeight="false" outlineLevelRow="0" outlineLevelCol="0"/>
  <cols>
    <col collapsed="false" customWidth="true" hidden="false" outlineLevel="0" max="1" min="1" style="1" width="53.57"/>
    <col collapsed="false" customWidth="true" hidden="false" outlineLevel="0" max="2" min="2" style="1" width="42"/>
    <col collapsed="false" customWidth="false" hidden="true" outlineLevel="0" max="7" min="3" style="1" width="8.71"/>
  </cols>
  <sheetData>
    <row r="1" customFormat="false" ht="23.25" hidden="false" customHeight="true" outlineLevel="0" collapsed="false">
      <c r="A1" s="64"/>
      <c r="B1" s="65" t="s">
        <v>137</v>
      </c>
    </row>
    <row r="2" customFormat="false" ht="86.25" hidden="false" customHeight="true" outlineLevel="0" collapsed="false">
      <c r="A2" s="66" t="s">
        <v>138</v>
      </c>
      <c r="B2" s="66"/>
    </row>
    <row r="3" customFormat="false" ht="32.8" hidden="false" customHeight="false" outlineLevel="0" collapsed="false">
      <c r="A3" s="67" t="s">
        <v>139</v>
      </c>
      <c r="B3" s="67" t="s">
        <v>140</v>
      </c>
    </row>
    <row r="4" customFormat="false" ht="17.35" hidden="false" customHeight="false" outlineLevel="0" collapsed="false">
      <c r="A4" s="68" t="s">
        <v>141</v>
      </c>
      <c r="B4" s="69" t="n">
        <v>55686072.85</v>
      </c>
    </row>
    <row r="5" customFormat="false" ht="48.5" hidden="false" customHeight="false" outlineLevel="0" collapsed="false">
      <c r="A5" s="70" t="s">
        <v>142</v>
      </c>
      <c r="B5" s="71" t="n">
        <v>0</v>
      </c>
    </row>
    <row r="6" customFormat="false" ht="17.35" hidden="false" customHeight="false" outlineLevel="0" collapsed="false">
      <c r="A6" s="70" t="s">
        <v>143</v>
      </c>
      <c r="B6" s="71" t="n">
        <v>0</v>
      </c>
    </row>
    <row r="7" customFormat="false" ht="17.35" hidden="false" customHeight="false" outlineLevel="0" collapsed="false">
      <c r="A7" s="70" t="s">
        <v>144</v>
      </c>
      <c r="B7" s="71" t="n">
        <v>0</v>
      </c>
    </row>
    <row r="8" customFormat="false" ht="17.35" hidden="false" customHeight="false" outlineLevel="0" collapsed="false">
      <c r="A8" s="70" t="s">
        <v>145</v>
      </c>
      <c r="B8" s="72" t="n">
        <f aca="false">B4-B5-B6-B7</f>
        <v>55686072.85</v>
      </c>
    </row>
    <row r="9" customFormat="false" ht="32.8" hidden="false" customHeight="false" outlineLevel="0" collapsed="false">
      <c r="A9" s="67" t="s">
        <v>139</v>
      </c>
      <c r="B9" s="67" t="s">
        <v>146</v>
      </c>
    </row>
    <row r="10" customFormat="false" ht="17.35" hidden="false" customHeight="false" outlineLevel="0" collapsed="false">
      <c r="A10" s="68" t="s">
        <v>141</v>
      </c>
      <c r="B10" s="72" t="n">
        <v>71640197.69</v>
      </c>
    </row>
    <row r="11" customFormat="false" ht="48.5" hidden="false" customHeight="false" outlineLevel="0" collapsed="false">
      <c r="A11" s="70" t="s">
        <v>142</v>
      </c>
      <c r="B11" s="71" t="n">
        <v>0</v>
      </c>
    </row>
    <row r="12" customFormat="false" ht="17.35" hidden="false" customHeight="false" outlineLevel="0" collapsed="false">
      <c r="A12" s="70" t="s">
        <v>143</v>
      </c>
      <c r="B12" s="71" t="n">
        <v>0</v>
      </c>
    </row>
    <row r="13" customFormat="false" ht="17.35" hidden="false" customHeight="false" outlineLevel="0" collapsed="false">
      <c r="A13" s="70" t="s">
        <v>144</v>
      </c>
      <c r="B13" s="71" t="n">
        <v>0</v>
      </c>
    </row>
    <row r="14" customFormat="false" ht="17.35" hidden="false" customHeight="false" outlineLevel="0" collapsed="false">
      <c r="A14" s="70" t="s">
        <v>145</v>
      </c>
      <c r="B14" s="72" t="n">
        <f aca="false">B10-B11-B12-B13</f>
        <v>71640197.69</v>
      </c>
    </row>
    <row r="15" customFormat="false" ht="32.8" hidden="false" customHeight="false" outlineLevel="0" collapsed="false">
      <c r="A15" s="67" t="s">
        <v>139</v>
      </c>
      <c r="B15" s="67" t="s">
        <v>147</v>
      </c>
    </row>
    <row r="16" customFormat="false" ht="17.35" hidden="false" customHeight="false" outlineLevel="0" collapsed="false">
      <c r="A16" s="68" t="s">
        <v>141</v>
      </c>
      <c r="B16" s="72" t="n">
        <v>75388068.75</v>
      </c>
    </row>
    <row r="17" customFormat="false" ht="48.5" hidden="false" customHeight="false" outlineLevel="0" collapsed="false">
      <c r="A17" s="70" t="s">
        <v>142</v>
      </c>
      <c r="B17" s="71" t="n">
        <v>0</v>
      </c>
    </row>
    <row r="18" customFormat="false" ht="17.35" hidden="false" customHeight="false" outlineLevel="0" collapsed="false">
      <c r="A18" s="70" t="s">
        <v>143</v>
      </c>
      <c r="B18" s="71" t="n">
        <v>0</v>
      </c>
    </row>
    <row r="19" customFormat="false" ht="17.35" hidden="false" customHeight="false" outlineLevel="0" collapsed="false">
      <c r="A19" s="70" t="s">
        <v>144</v>
      </c>
      <c r="B19" s="71" t="n">
        <v>0</v>
      </c>
    </row>
    <row r="20" customFormat="false" ht="17.35" hidden="false" customHeight="false" outlineLevel="0" collapsed="false">
      <c r="A20" s="70" t="s">
        <v>145</v>
      </c>
      <c r="B20" s="72" t="n">
        <f aca="false">B16-B17-B18-B19</f>
        <v>75388068.75</v>
      </c>
    </row>
  </sheetData>
  <mergeCells count="1">
    <mergeCell ref="A2:B2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8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pageBreakPreview" topLeftCell="A1" colorId="64" zoomScale="44" zoomScaleNormal="100" zoomScalePageLayoutView="44" workbookViewId="0">
      <selection pane="topLeft" activeCell="A1" activeCellId="0" sqref="A1"/>
    </sheetView>
  </sheetViews>
  <sheetFormatPr defaultColWidth="11.5703125" defaultRowHeight="15" customHeight="fals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Roman,Обычный"&amp;12&amp;Kffffff&amp;A</oddHeader>
    <oddFooter>&amp;C&amp;"Times New Roman,Обычный"&amp;12&amp;KffffffСтраница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pageBreakPreview" topLeftCell="A1" colorId="64" zoomScale="44" zoomScaleNormal="100" zoomScalePageLayoutView="44" workbookViewId="0">
      <selection pane="topLeft" activeCell="A1" activeCellId="0" sqref="A1"/>
    </sheetView>
  </sheetViews>
  <sheetFormatPr defaultColWidth="11.5703125" defaultRowHeight="15" customHeight="fals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Roman,Обычный"&amp;12&amp;Kffffff&amp;A</oddHeader>
    <oddFooter>&amp;C&amp;"Times New Roman,Обычный"&amp;12&amp;KffffffСтраница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pageBreakPreview" topLeftCell="A1" colorId="64" zoomScale="44" zoomScaleNormal="100" zoomScalePageLayoutView="44" workbookViewId="0">
      <selection pane="topLeft" activeCell="A1" activeCellId="0" sqref="A1"/>
    </sheetView>
  </sheetViews>
  <sheetFormatPr defaultColWidth="11.5703125" defaultRowHeight="15" customHeight="fals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Roman,Обычный"&amp;12&amp;Kffffff&amp;A</oddHeader>
    <oddFooter>&amp;C&amp;"Times New Roman,Обычный"&amp;12&amp;KffffffСтраница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2573</TotalTime>
  <Application>LibreOffice/25.8.4.2$Windows_X86_64 LibreOffice_project/290daaa01b999472f0c7a3890eb6a550fd74c6df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2025-03-14T13:09:28Z</dcterms:created>
  <dc:creator>Татьяна Николаевна Базжина</dc:creator>
  <dc:description/>
  <dc:language>ru-RU</dc:language>
  <cp:lastModifiedBy/>
  <cp:lastPrinted>2025-12-24T11:55:08Z</cp:lastPrinted>
  <dcterms:modified xsi:type="dcterms:W3CDTF">2025-12-25T14:48:57Z</dcterms:modified>
  <cp:revision>33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